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0.xml"/>
  <Override ContentType="application/vnd.openxmlformats-officedocument.spreadsheetml.worksheet+xml" PartName="/xl/worksheets/sheet12.xml"/>
  <Override ContentType="application/vnd.openxmlformats-officedocument.spreadsheetml.worksheet+xml" PartName="/xl/worksheets/sheet17.xml"/>
  <Override ContentType="application/vnd.openxmlformats-officedocument.spreadsheetml.worksheet+xml" PartName="/xl/worksheets/sheet15.xml"/>
  <Override ContentType="application/vnd.openxmlformats-officedocument.spreadsheetml.worksheet+xml" PartName="/xl/worksheets/sheet2.xml"/>
  <Override ContentType="application/vnd.openxmlformats-officedocument.spreadsheetml.worksheet+xml" PartName="/xl/worksheets/sheet6.xml"/>
  <Override ContentType="application/vnd.openxmlformats-officedocument.spreadsheetml.worksheet+xml" PartName="/xl/worksheets/sheet8.xml"/>
  <Override ContentType="application/vnd.openxmlformats-officedocument.spreadsheetml.worksheet+xml" PartName="/xl/worksheets/sheet16.xml"/>
  <Override ContentType="application/vnd.openxmlformats-officedocument.spreadsheetml.worksheet+xml" PartName="/xl/worksheets/sheet5.xml"/>
  <Override ContentType="application/vnd.openxmlformats-officedocument.spreadsheetml.worksheet+xml" PartName="/xl/worksheets/sheet11.xml"/>
  <Override ContentType="application/vnd.openxmlformats-officedocument.spreadsheetml.worksheet+xml" PartName="/xl/worksheets/sheet14.xml"/>
  <Override ContentType="application/vnd.openxmlformats-officedocument.spreadsheetml.worksheet+xml" PartName="/xl/worksheets/sheet13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9.xml"/>
  <Override ContentType="application/vnd.openxmlformats-officedocument.spreadsheetml.worksheet+xml" PartName="/xl/worksheets/sheet7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10.xml"/>
  <Override ContentType="application/vnd.openxmlformats-officedocument.drawing+xml" PartName="/xl/drawings/drawing9.xml"/>
  <Override ContentType="application/vnd.openxmlformats-officedocument.drawing+xml" PartName="/xl/drawings/drawing13.xml"/>
  <Override ContentType="application/vnd.openxmlformats-officedocument.drawing+xml" PartName="/xl/drawings/drawing6.xml"/>
  <Override ContentType="application/vnd.openxmlformats-officedocument.drawing+xml" PartName="/xl/drawings/drawing15.xml"/>
  <Override ContentType="application/vnd.openxmlformats-officedocument.drawing+xml" PartName="/xl/drawings/drawing1.xml"/>
  <Override ContentType="application/vnd.openxmlformats-officedocument.drawing+xml" PartName="/xl/drawings/drawing12.xml"/>
  <Override ContentType="application/vnd.openxmlformats-officedocument.drawing+xml" PartName="/xl/drawings/drawing17.xml"/>
  <Override ContentType="application/vnd.openxmlformats-officedocument.drawing+xml" PartName="/xl/drawings/drawing8.xml"/>
  <Override ContentType="application/vnd.openxmlformats-officedocument.drawing+xml" PartName="/xl/drawings/drawing16.xml"/>
  <Override ContentType="application/vnd.openxmlformats-officedocument.drawing+xml" PartName="/xl/drawings/drawing3.xml"/>
  <Override ContentType="application/vnd.openxmlformats-officedocument.drawing+xml" PartName="/xl/drawings/drawing14.xml"/>
  <Override ContentType="application/vnd.openxmlformats-officedocument.drawing+xml" PartName="/xl/drawings/drawing5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drawing+xml" PartName="/xl/drawings/drawing1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구청장 서철모" sheetId="1" r:id="rId4"/>
    <sheet state="visible" name="가선거구_전명자" sheetId="2" r:id="rId5"/>
    <sheet state="visible" name="가선거구_조규식" sheetId="3" r:id="rId6"/>
    <sheet state="visible" name="가선거구_최병순" sheetId="4" r:id="rId7"/>
    <sheet state="visible" name="나선거구_신진미" sheetId="5" r:id="rId8"/>
    <sheet state="visible" name="나선거구_오세길" sheetId="6" r:id="rId9"/>
    <sheet state="visible" name="나선거구_최규" sheetId="7" r:id="rId10"/>
    <sheet state="visible" name="다선거구_강정수" sheetId="8" r:id="rId11"/>
    <sheet state="visible" name="다선거구_정현서" sheetId="9" r:id="rId12"/>
    <sheet state="visible" name="다선거구_정홍근" sheetId="10" r:id="rId13"/>
    <sheet state="visible" name="다선거구_최지연" sheetId="11" r:id="rId14"/>
    <sheet state="visible" name="라선거구_서다운" sheetId="12" r:id="rId15"/>
    <sheet state="visible" name="라선거구_서지원" sheetId="13" r:id="rId16"/>
    <sheet state="visible" name="라선거구_설재영" sheetId="14" r:id="rId17"/>
    <sheet state="visible" name="마선거구_박용준" sheetId="15" r:id="rId18"/>
    <sheet state="visible" name="마선거구_신혜영" sheetId="16" r:id="rId19"/>
    <sheet state="visible" name="마선거구_홍성영" sheetId="17" r:id="rId20"/>
  </sheets>
  <definedNames/>
  <calcPr/>
  <extLst>
    <ext uri="GoogleSheetsCustomDataVersion2">
      <go:sheetsCustomData xmlns:go="http://customooxmlschemas.google.com/" r:id="rId21" roundtripDataChecksum="yQO2bOwzCmRkZ3lt49JXsnTq9XNMZhl+zXkDwPSl1Dk="/>
    </ext>
  </extLst>
</workbook>
</file>

<file path=xl/sharedStrings.xml><?xml version="1.0" encoding="utf-8"?>
<sst xmlns="http://schemas.openxmlformats.org/spreadsheetml/2006/main" count="3182" uniqueCount="529">
  <si>
    <t>국민의힘 서구청장 서철모</t>
  </si>
  <si>
    <t>공약명</t>
  </si>
  <si>
    <t>세부공약</t>
  </si>
  <si>
    <t>공약분류</t>
  </si>
  <si>
    <t>기후정의</t>
  </si>
  <si>
    <t>성평등</t>
  </si>
  <si>
    <t>평화</t>
  </si>
  <si>
    <t>시민참여</t>
  </si>
  <si>
    <t>교통·인프라</t>
  </si>
  <si>
    <t>도시철도 2호선 트램 조기 착공</t>
  </si>
  <si>
    <t>f1</t>
  </si>
  <si>
    <t>x</t>
  </si>
  <si>
    <t>충청권 광역철도 역세권 개발</t>
  </si>
  <si>
    <t>a1</t>
  </si>
  <si>
    <t>주차장 조성 기금 설치로 서구 주차 편의 확대</t>
  </si>
  <si>
    <t>f2</t>
  </si>
  <si>
    <t>분야별 시설 신설</t>
  </si>
  <si>
    <t>공약 수</t>
  </si>
  <si>
    <t>분야별 시설 개설</t>
  </si>
  <si>
    <t>분야별 시설 프로그램 
및 제도</t>
  </si>
  <si>
    <t>분야별 입법</t>
  </si>
  <si>
    <t>분야별 공약 수</t>
  </si>
  <si>
    <t>흑석역 인근 만남의광장 및 주차장 조성</t>
  </si>
  <si>
    <t>경제(a1)</t>
  </si>
  <si>
    <t>경제(a2)</t>
  </si>
  <si>
    <t>경제(a3)</t>
  </si>
  <si>
    <t>경제(a4)</t>
  </si>
  <si>
    <t>주거환경</t>
  </si>
  <si>
    <t>둔산지구단위계획 용적률 300% 조정</t>
  </si>
  <si>
    <t>문화체육관광(b1)</t>
  </si>
  <si>
    <t>문화체육관광(b2)</t>
  </si>
  <si>
    <t>문화체육관광(b3)</t>
  </si>
  <si>
    <t>문화체육관광(b4)</t>
  </si>
  <si>
    <t>층수 제한 완화</t>
  </si>
  <si>
    <t>행정복지(c1)</t>
  </si>
  <si>
    <t>행정복지(c2)</t>
  </si>
  <si>
    <t>행정복지(c3)</t>
  </si>
  <si>
    <t>행정복지(c4)</t>
  </si>
  <si>
    <t>30년 이상 공동주택 정밀안전진단 완화</t>
  </si>
  <si>
    <t>f3</t>
  </si>
  <si>
    <t>공공시설(d1)</t>
  </si>
  <si>
    <t>공공시설(d2)</t>
  </si>
  <si>
    <t>공공시설(d3)</t>
  </si>
  <si>
    <t>공공시설(d4)</t>
  </si>
  <si>
    <t>상가 소규모 필지 합지 추진</t>
  </si>
  <si>
    <t>의료(e1)</t>
  </si>
  <si>
    <t>의료(e2)</t>
  </si>
  <si>
    <t>의료(e3)</t>
  </si>
  <si>
    <t>의료(e4)</t>
  </si>
  <si>
    <t>기업·경제</t>
  </si>
  <si>
    <t>KT인재개발원 부지 데이터·AI·IoT 집적 복합단지 조성</t>
  </si>
  <si>
    <t>교통(f1)</t>
  </si>
  <si>
    <t>교통(f2)</t>
  </si>
  <si>
    <t>교통(f3)</t>
  </si>
  <si>
    <t>교통(f4)</t>
  </si>
  <si>
    <t>친환경 평촌산업단지 조성 완료</t>
  </si>
  <si>
    <t>교육(g1)</t>
  </si>
  <si>
    <t>교육(g2)</t>
  </si>
  <si>
    <t>교육(g3)</t>
  </si>
  <si>
    <t>교육(g4)</t>
  </si>
  <si>
    <t>새말 주거산업복합단지 조성 추진</t>
  </si>
  <si>
    <t>주거/안전(h1)</t>
  </si>
  <si>
    <t>주거/안전(h2)</t>
  </si>
  <si>
    <t>주거/안전(h3)</t>
  </si>
  <si>
    <t>주거/안전(h4)</t>
  </si>
  <si>
    <t>패션타운 주상복합 및 벤처문화복합시설 조성</t>
  </si>
  <si>
    <t>지방정치(i1)</t>
  </si>
  <si>
    <t>지방정치(i2)</t>
  </si>
  <si>
    <t>지방정치(i3)</t>
  </si>
  <si>
    <t>지방정치(i4)</t>
  </si>
  <si>
    <t>청년</t>
  </si>
  <si>
    <t>분과별 청년정책위원회 조성, 청년 정책참여 환경 조성</t>
  </si>
  <si>
    <t>i3</t>
  </si>
  <si>
    <t>노동(j1)</t>
  </si>
  <si>
    <t>노동(j2)</t>
  </si>
  <si>
    <t>노동(j3)</t>
  </si>
  <si>
    <t>노동(j4)</t>
  </si>
  <si>
    <t>청년기업 및 소통을 위한 청년공간 '청춘포털' 설립</t>
  </si>
  <si>
    <t>기타(n)</t>
  </si>
  <si>
    <t>취·창업 행정지원을 위한 '청춘나침반' 운영</t>
  </si>
  <si>
    <t>a3</t>
  </si>
  <si>
    <t>총합</t>
  </si>
  <si>
    <t>온라인 통합정보플랫폼 '청춘지원군' 구축</t>
  </si>
  <si>
    <t>있음</t>
  </si>
  <si>
    <t>없음</t>
  </si>
  <si>
    <t>관광·생태</t>
  </si>
  <si>
    <t>장태산~노루벌 국가정원 지정 추진</t>
  </si>
  <si>
    <t>b3</t>
  </si>
  <si>
    <t>한국의 산티에고길(장안~진산) 조성</t>
  </si>
  <si>
    <t>도안근린공원을 도시형 생태거점으로 조성</t>
  </si>
  <si>
    <t>생활권 10분 내 가족형 친환경공원 구축</t>
  </si>
  <si>
    <t>b2</t>
  </si>
  <si>
    <t>교육</t>
  </si>
  <si>
    <t>관저동 대전 제3시립도서관 건립</t>
  </si>
  <si>
    <t>d1</t>
  </si>
  <si>
    <t>서구구립과학교육원 신설(대덕특구 연계)</t>
  </si>
  <si>
    <t>g1</t>
  </si>
  <si>
    <t>남선공원 유아힐링숲체험원 조성</t>
  </si>
  <si>
    <t>d2</t>
  </si>
  <si>
    <t>구봉지구 교육연수타운 완성</t>
  </si>
  <si>
    <t>문화체육</t>
  </si>
  <si>
    <t>샘머리·보라매공원 중심 대표 아트페어 육성</t>
  </si>
  <si>
    <t>대전예술의 전당, 대전시립미술관 예술인 소통 허브 조성</t>
  </si>
  <si>
    <t>서구체육회관 설립 통한 생활체육 활성화</t>
  </si>
  <si>
    <t>b1</t>
  </si>
  <si>
    <t>관저동 수요장, 목요장 활성화</t>
  </si>
  <si>
    <t>복지</t>
  </si>
  <si>
    <t>발달장애인 VR 훈련시스템 개발 및 지역복지관 연계</t>
  </si>
  <si>
    <t>c3</t>
  </si>
  <si>
    <t>장애인 체육 활성화를 통한 선수 육성 지원</t>
  </si>
  <si>
    <t>복지사각지대 해소를 위한 국민안심지원제도 시행</t>
  </si>
  <si>
    <t>여성 신변보호부터 치료비 지원 등 원스톱 솔루션 제공</t>
  </si>
  <si>
    <t>o</t>
  </si>
  <si>
    <t>아동학대 신고조사 및 즉시분리제도 체계화</t>
  </si>
  <si>
    <t>둔산동</t>
  </si>
  <si>
    <t>의료(뷰티)특구 조성,</t>
  </si>
  <si>
    <t>대전센트럴파크 고도화</t>
  </si>
  <si>
    <t>a2</t>
  </si>
  <si>
    <t>샘머리·보라매공원 아트페어,</t>
  </si>
  <si>
    <t>둔산 지구단위계획 수정·층수 제한 완화</t>
  </si>
  <si>
    <t>탄방동</t>
  </si>
  <si>
    <t>남선체육관 리모델링 확대,</t>
  </si>
  <si>
    <t>남선공원 유아숲체험원·무장애길 힐링숲 조성</t>
  </si>
  <si>
    <t>갈마동</t>
  </si>
  <si>
    <t>복합커뮤니티센터 조성 완료</t>
  </si>
  <si>
    <t>갈마근린공원 시설개선</t>
  </si>
  <si>
    <t>갈마 작은도서관 건립</t>
  </si>
  <si>
    <t>월평동</t>
  </si>
  <si>
    <t>글로벌 혁신창업 성장허브 조성</t>
  </si>
  <si>
    <t>구 계룡사옥 1층 주민공유공간 조성</t>
  </si>
  <si>
    <t>월평근린공원 가족자연학습장 조성</t>
  </si>
  <si>
    <t>만년동</t>
  </si>
  <si>
    <t>대전콘텐츠산업 육성거리 조성</t>
  </si>
  <si>
    <t xml:space="preserve"> 만년동 황톳길 꽃길 조성</t>
  </si>
  <si>
    <t>내동</t>
  </si>
  <si>
    <t>공영주차장 확보</t>
  </si>
  <si>
    <t>주민 문화공간(쉼터) 조성</t>
  </si>
  <si>
    <t>관저동</t>
  </si>
  <si>
    <t>제3 시립도서관 건립</t>
  </si>
  <si>
    <t>구봉산 둘레길 조성 – 노루벌 연결</t>
  </si>
  <si>
    <t>관저동 수·목요장 활성화</t>
  </si>
  <si>
    <t>가수원동</t>
  </si>
  <si>
    <t>광역철도 가수원역 역세권 개발</t>
  </si>
  <si>
    <t>새말 주거산업복합단지 조성</t>
  </si>
  <si>
    <t>도안근린공원 도시형 생태거점 조성</t>
  </si>
  <si>
    <t>기성동</t>
  </si>
  <si>
    <t>한국의 산티에고길 조성</t>
  </si>
  <si>
    <t>장태산·노루벌 국가정원 지정 추진</t>
  </si>
  <si>
    <t>괴정동</t>
  </si>
  <si>
    <t>데이터·AI·IoT 집적 복합단지 조성</t>
  </si>
  <si>
    <t>괴정동 국민체육센터 건립</t>
  </si>
  <si>
    <t>용문동</t>
  </si>
  <si>
    <t>용문동 5구역 재개발 추진</t>
  </si>
  <si>
    <t>재정비 사업 활성화로 초등학교 신설</t>
  </si>
  <si>
    <t>거점역세권 상업중심 기능 강화</t>
  </si>
  <si>
    <t>행정복지센터 내 주민복합공유공간 조성</t>
  </si>
  <si>
    <t>가장동</t>
  </si>
  <si>
    <t>가장동 복합커뮤니티센터 조속 준공</t>
  </si>
  <si>
    <t>행정복지센터 조속 추진</t>
  </si>
  <si>
    <t>변동</t>
  </si>
  <si>
    <t>변동/배재시장 시설 현대화</t>
  </si>
  <si>
    <t>배재대학교 연계 지식산업센터 조성</t>
  </si>
  <si>
    <t>도마동</t>
  </si>
  <si>
    <t>도시재정비 신속 추진</t>
  </si>
  <si>
    <t>도마실·도솔마을 도시재생 활성화</t>
  </si>
  <si>
    <t>복수동</t>
  </si>
  <si>
    <t>매천교 개량사업 대신중고교 교통환경 개선</t>
  </si>
  <si>
    <t>자이아파트 104동 앞 삼거리 횡단보도 설치</t>
  </si>
  <si>
    <t>정림동</t>
  </si>
  <si>
    <t>사회적경제지원센터 운영 활성화</t>
  </si>
  <si>
    <t>재해위험지구 개선사업으로 안전 확보</t>
  </si>
  <si>
    <t>h2</t>
  </si>
  <si>
    <t>더불어민주당 서구의원 전명자</t>
  </si>
  <si>
    <t>지역경제</t>
  </si>
  <si>
    <t>도마시장, 배제시장 현대화 시설 지원 추진</t>
  </si>
  <si>
    <t>주민참여예산제 확대로 도시재생 뉴딜사업 추진</t>
  </si>
  <si>
    <t>주민서구가족센터 건립 추진</t>
  </si>
  <si>
    <t>노인건강증진센터 신규 건립 추진</t>
  </si>
  <si>
    <t>h3</t>
  </si>
  <si>
    <t>경로당 운영비 증액지원 추진</t>
  </si>
  <si>
    <t>g3</t>
  </si>
  <si>
    <t>노인 일자리 파격확대 추진</t>
  </si>
  <si>
    <t>경로당 기능보강 확대(시설보수 등)</t>
  </si>
  <si>
    <t>따뜻한 공동체 복지로 소외계층 돌봄서비스 강화</t>
  </si>
  <si>
    <t>정림종합사회복지관 내진보강</t>
  </si>
  <si>
    <t>우리아이 믿고 맡기는 보육시설 예산편성 확대</t>
  </si>
  <si>
    <t>안전한 학교만들기 지원 확대</t>
  </si>
  <si>
    <t>삼육중학교 체육관 신축 완공</t>
  </si>
  <si>
    <t>신계중학교 체육관 신축 추진</t>
  </si>
  <si>
    <t>c2</t>
  </si>
  <si>
    <t>삼육중학교 운동장 잔디 완공 추진</t>
  </si>
  <si>
    <t>재개발 재건축에 따른 초, 중, 고 시설 확충 추진</t>
  </si>
  <si>
    <t>교통</t>
  </si>
  <si>
    <t>복수-정림-관저동 연결도로 조기 개통 추진</t>
  </si>
  <si>
    <t>매천가도교 확장사업(복수초·신계중·대신고)</t>
  </si>
  <si>
    <t>도마동 - 용문동 트램지선 추진</t>
  </si>
  <si>
    <t>대전도시철도 2호선 트램 추진</t>
  </si>
  <si>
    <t>충청권 광역철도 추진</t>
  </si>
  <si>
    <t>방울샘 어린이공원 전체 리모델링</t>
  </si>
  <si>
    <t>g2</t>
  </si>
  <si>
    <t>강변어린이공원 꿈의 놀이터 조성</t>
  </si>
  <si>
    <t>천변어린이공원 재조성(복수동669)</t>
  </si>
  <si>
    <t>유등천변 산책로 정비</t>
  </si>
  <si>
    <t>정림체육관, 도솔다목적체육관 기능보강</t>
  </si>
  <si>
    <t>생활체육프로그램 지원 확대 및 주민센터 프로그램 연중개방</t>
  </si>
  <si>
    <t>생활안전</t>
  </si>
  <si>
    <t>재해 위험 개선지구 정비사업</t>
  </si>
  <si>
    <t>통학로 전선 지중화 사업</t>
  </si>
  <si>
    <t>고화질 CCTV 설치 및 방범강화</t>
  </si>
  <si>
    <t>어린이 놀이공간에 대한 안전진단 및 점검 강화</t>
  </si>
  <si>
    <t>아이들의 안전을 최우선으로 한 통학로 확보 (CCTV 및 LED 보안등 설치)</t>
  </si>
  <si>
    <t>도마동·정림동 노후 하수관거 정비사업</t>
  </si>
  <si>
    <t>더불어민주당 서구의원 조규식</t>
  </si>
  <si>
    <t>보육교사·사회복지사·방과후교사·지역아동센터 교사 등 처후 개선 추진</t>
  </si>
  <si>
    <t>j3</t>
  </si>
  <si>
    <t>정림 사회복지관 내진보강 추진</t>
  </si>
  <si>
    <t>서구 가족센터 건립 조기 착공</t>
  </si>
  <si>
    <t>장애인 노동권 보장 및 조례 제정</t>
  </si>
  <si>
    <t>j4</t>
  </si>
  <si>
    <t>특별 교통 수단 확충</t>
  </si>
  <si>
    <t>중증 장애인 쉼터 추진</t>
  </si>
  <si>
    <t>c1</t>
  </si>
  <si>
    <t>도시철도 2호선 트램(도마-복수-정림-가수원-관저-도안) 노선확정에 따른 동시 완공 추진</t>
  </si>
  <si>
    <t>복수동 사정교~금강어죽 구간 안전데크 설치</t>
  </si>
  <si>
    <t>도마네거리-변동네거리-용문동 지선 신설 추진</t>
  </si>
  <si>
    <t>매천가도교 확장 사업 도마-복수동 연결 (대신고 입구) 조기 완공</t>
  </si>
  <si>
    <t>정림동-복수동 연결 터널 조기 완공 추진</t>
  </si>
  <si>
    <t>어린이 보호구역 내 CCTV 설치</t>
  </si>
  <si>
    <t>h1</t>
  </si>
  <si>
    <t>안전한 통학로 조성사업 추진</t>
  </si>
  <si>
    <t>문화·체육</t>
  </si>
  <si>
    <t>어르신 운동기구 설치(도마1동: 도마변동근리공원, 용화어린이공원 / 정림동: 수밋들어린이공원, 강변어린이공원) 및 교체 추진</t>
  </si>
  <si>
    <t>복수동 다목적체육관 다용도 활용방안</t>
  </si>
  <si>
    <t>천변산책로 LED 가로등 설치 추진</t>
  </si>
  <si>
    <t>서구 장애인 체육 실업팀 창단 추진</t>
  </si>
  <si>
    <t>생존수영 의무 교육시간 수영장 체육관과 연계프로그램 진행</t>
  </si>
  <si>
    <t>도시개발 재건축에 따른 초·중·고 학교시설 확충</t>
  </si>
  <si>
    <t>학교 밖 청소년을 위한 지원 강화</t>
  </si>
  <si>
    <t>다문화 가정 및 탈북민학생 지원</t>
  </si>
  <si>
    <t>신계중 체육관 조기 신축 추진</t>
  </si>
  <si>
    <t>고화소 CCTV 설치 확대</t>
  </si>
  <si>
    <t>생활·안전</t>
  </si>
  <si>
    <t>도마1동 도마변동근린공원·용화어린이공원 자전거보관대·공기주입기·비가림막 설치</t>
  </si>
  <si>
    <t>정림동 재해 위험 개선지구 정비사업(펌프장) 조기착공 추진</t>
  </si>
  <si>
    <t>정림동 강변어린이공원, 수밋들공원, 무궁화동산 포토존 조성</t>
  </si>
  <si>
    <t>정림동·복수동·도마동 하수관로 정비사업 추진</t>
  </si>
  <si>
    <t>복수동 천변 어린이공원 어린이 놀이터 재조성</t>
  </si>
  <si>
    <t>복수동 및 방울샘 어린이공원 리모델링</t>
  </si>
  <si>
    <t>노후하수관로 교체 정비사업</t>
  </si>
  <si>
    <t>벌레 퇴치기 설치 추진</t>
  </si>
  <si>
    <t>통학로 전선 지중화사업</t>
  </si>
  <si>
    <t>경제</t>
  </si>
  <si>
    <t>전기 급속 충전소 인프라 확충</t>
  </si>
  <si>
    <t>도마시장 현대화 사업 정책 및 예산지원</t>
  </si>
  <si>
    <t>도마1동·도마2동·정림동 도시재생 뉴딜사업 완공 추진</t>
  </si>
  <si>
    <t>국민의힘 서구의원 최병순</t>
  </si>
  <si>
    <t>도마1·2·복수·정림동 도시재생 뉴딜사업 추진</t>
  </si>
  <si>
    <t>저소득계층 자녀 일자리 창출</t>
  </si>
  <si>
    <t>전통시장 등 골목상권 활성화 방안 마련</t>
  </si>
  <si>
    <t>생활편의</t>
  </si>
  <si>
    <t>동별 공영주차장 증설</t>
  </si>
  <si>
    <t>어린이집·유치원 현실적 지원확대 추진</t>
  </si>
  <si>
    <t>요양시설 등 취약계층 복지지원책 마련</t>
  </si>
  <si>
    <t>작은도서관 증설</t>
  </si>
  <si>
    <t>주민안전</t>
  </si>
  <si>
    <t>어린이보호구역 재정비</t>
  </si>
  <si>
    <t>방범취약지역 CCTV 증설 (가로등 포함)</t>
  </si>
  <si>
    <t>낙후지역 가로등 LED교체 보강</t>
  </si>
  <si>
    <t>건강증진</t>
  </si>
  <si>
    <t>도솔산, 쟁기봉 등산로 정비</t>
  </si>
  <si>
    <t>갑천, 유등천 산책로 정비</t>
  </si>
  <si>
    <t>노후 운동시설 정비 및 증설</t>
  </si>
  <si>
    <t>이혼가정 한부모 및 복지사각지대 해소</t>
  </si>
  <si>
    <t>노인일자리창출 현실적 대책마련</t>
  </si>
  <si>
    <t>더불어민주당 서구의언 신진미</t>
  </si>
  <si>
    <t>체육시설</t>
  </si>
  <si>
    <t>괴정동 국민체육센터 건립: 서구 구도심은 생활체육서비스 사각지대로 체육관 건립 필요성이 지속 제기됨. 사업기간 2021.4~2024.2, 괴정동 425-18번지, 지하2층~지상3층, 연면적 3,220㎡, 사업비 190억원</t>
  </si>
  <si>
    <t>도서관</t>
  </si>
  <si>
    <t>24시간 연중 무휴 스마트 도서관 확대: 지하철 용문역에 연중 무휴, 무인 도서 대출·반납 시스템 갖춘 스마트 도서관 개관(2022.3.28.). 접근성이 좋은 지역에 추가 설치해 지역별 문화 격차 해소</t>
  </si>
  <si>
    <t>복지시설</t>
  </si>
  <si>
    <t>서구 가족센터 건립: 다양한 가족유형 증가로 가족상담·교육·돌봄서비스 등 지역중심의 보편적 가족서비스 제공. 독일의 '마더 센터'를 모델로 카페형, 종단 없는, 세대 통합, 지역 공동거실 형태의 열린공간</t>
  </si>
  <si>
    <t>안전</t>
  </si>
  <si>
    <t>단 0.1%의 시행착오도 없는 주민 안전 꼼꼼하게 챙기기: 위험한 도로 시설물, 공사장 안전 대비, 대형 건축물 비상대피로, 고층 아파트 방화문, 노후 주택 밀집지역·전통시장 누전 위험 등 점검</t>
  </si>
  <si>
    <t>의정방향</t>
  </si>
  <si>
    <t>어르신들의 외로움, 가슴에 담겠습니다. 젊은이들의 고민, 가슴에 풀겠습니다. 주민 여러분의 목소리, 가슴에 새기겠습니다.</t>
  </si>
  <si>
    <t>n</t>
  </si>
  <si>
    <t>일자리도, 보육 시설도, 어르신을 위한 노후대책도... 대전 그리고 서구에는 해야 할 일이 많습니다. 아이 낳고 키우기 좋은 대전을 만들기 위해 어르신의 손이 되고, 청춘의 발이 되겠습니다.</t>
  </si>
  <si>
    <t>국민의힘 서구의원 오세길</t>
  </si>
  <si>
    <t>도시재정비</t>
  </si>
  <si>
    <t>도시재정비사업 정상 추진 및 지역경제 활성화</t>
  </si>
  <si>
    <t>트램건설(지선유치) 설계·시공병행 추진</t>
  </si>
  <si>
    <t>커뮤니티·교육·보육·노인 복지시설 확충</t>
  </si>
  <si>
    <t>공영주차장과 주민쉼터 조성</t>
  </si>
  <si>
    <t>전통시장의 현대화</t>
  </si>
  <si>
    <t>복합커뮤니티센터 추진</t>
  </si>
  <si>
    <t>국민체육센터 놀이공간 조성</t>
  </si>
  <si>
    <t>행정방향</t>
  </si>
  <si>
    <t>전문성 강화로 일하는 행정: 풍부한 현장경험·다양성의 노하우로 실천하고 다가가는 구정실현</t>
  </si>
  <si>
    <t>빛나는 새시대·새로운 서구: 정체된 구간을 과감하게 혁신하여 시대에 맞는 글로벌 마을 조성</t>
  </si>
  <si>
    <t>행복한 삶의 가치 실현: 행복지수 만족으로 편안하고 건강한 생활의 안식처로 자리매김</t>
  </si>
  <si>
    <t>무소속 서구의원 최규</t>
  </si>
  <si>
    <t>국민체육센터 건립 추진 (주민공간 조성 추진)</t>
  </si>
  <si>
    <t>행정복지센터 건립 추진 / 복합커뮤니티센터 건립 (국비·시비 확보)</t>
  </si>
  <si>
    <t>도심 숲 산책로 건립 (내동초등학교 주변) 추진</t>
  </si>
  <si>
    <t>주민 문화공간 조성 추진</t>
  </si>
  <si>
    <t>변동 시장 시설 지원 추진</t>
  </si>
  <si>
    <t>재개발/재건축 조속 추진 (행정지원)</t>
  </si>
  <si>
    <t>공통</t>
  </si>
  <si>
    <t>공영주차장 조성 추진 / CCTV 시설 (필요한 곳)</t>
  </si>
  <si>
    <t>트램 지선 추진 (도마네거리~변동, 가장동, 용문네거리)</t>
  </si>
  <si>
    <t>노인일자리센터 설립</t>
  </si>
  <si>
    <t>j1</t>
  </si>
  <si>
    <t>통학로 전선 지중화사업 추진</t>
  </si>
  <si>
    <t>더불어민주당 서구의원 강정수</t>
  </si>
  <si>
    <t>도시개발</t>
  </si>
  <si>
    <t>도안동 행정복지센터 건립 (복합커뮤니티 조성)</t>
  </si>
  <si>
    <t>옥녀봉 체육시설 개선사업 (축구장, 인조잔디, 관람석데크 외)</t>
  </si>
  <si>
    <t>관저 테니스장 인조잔디 조성사업 (7면 코트)</t>
  </si>
  <si>
    <t>자연·환경</t>
  </si>
  <si>
    <t>노루벌 적십자 생태원 조성 및 추가사업 (총면적 161,614㎡)</t>
  </si>
  <si>
    <t>자전거·여가</t>
  </si>
  <si>
    <t>갑천누리길(괴곡동) 펌프트랙 및 MTB자전거 테마공원 조성</t>
  </si>
  <si>
    <t>가수원 근린공원 다목적체육관 건립</t>
  </si>
  <si>
    <t>교통·개발</t>
  </si>
  <si>
    <t>충청권 광역철도 가수원역 역세권 개발</t>
  </si>
  <si>
    <t>자연·등산</t>
  </si>
  <si>
    <t>구봉산 둘레길 조성</t>
  </si>
  <si>
    <t>문화·디지털</t>
  </si>
  <si>
    <t>국회통합디지털센터 건립</t>
  </si>
  <si>
    <t>생활권</t>
  </si>
  <si>
    <t>슬세권 (쇼핑, 의료, 도서관, 공원 문화센터 등 생활편의시설 이용 가능한 주거환경) 조성</t>
  </si>
  <si>
    <t>숲세권 (푸르른 숲과 공원이 가까워 맑은 공기와 신선한 햇살을 누릴 수 있는 동네) 조성</t>
  </si>
  <si>
    <t>관저2동</t>
  </si>
  <si>
    <t>관저2동 분동 추진</t>
  </si>
  <si>
    <t>환경·복지</t>
  </si>
  <si>
    <t>지역 내 친환경 전기차 충전시설 확대보급</t>
  </si>
  <si>
    <t>도안대로(관저-유성) 조속한 개통</t>
  </si>
  <si>
    <t>문화</t>
  </si>
  <si>
    <t>관저4지구 문화시설용지 개발 활용 추진</t>
  </si>
  <si>
    <t>도안생태공원 조기 완공</t>
  </si>
  <si>
    <t>교통·복지</t>
  </si>
  <si>
    <t>교통 소외 지역을 위한 편의 지원</t>
  </si>
  <si>
    <t>환경</t>
  </si>
  <si>
    <t>미세먼지 집진 차량 지역 내 수시 운행</t>
  </si>
  <si>
    <t>일자리</t>
  </si>
  <si>
    <t>실버 일자리 마련 및 지원체계 방안 확보</t>
  </si>
  <si>
    <t>관내 교육환경 및 시설 현대화</t>
  </si>
  <si>
    <t>산업</t>
  </si>
  <si>
    <t>평촌산업단지 조속한 기업 유치 추진</t>
  </si>
  <si>
    <t>느리울</t>
  </si>
  <si>
    <t>느리울 근린공원 테마파크 조성</t>
  </si>
  <si>
    <t>국민의힘 서구의원 정현서</t>
  </si>
  <si>
    <t>복지·돌봄</t>
  </si>
  <si>
    <t>영유아 지원확대 및 청년·신중년·어르신 일자리 확충</t>
  </si>
  <si>
    <t>공동주택(아파트) 관리비 절감 방안 마련 및 LED조명 교체</t>
  </si>
  <si>
    <t>체육·공원</t>
  </si>
  <si>
    <t>체육시설 개선 및 확충, 등산로 정비, 놀이터·공원정비</t>
  </si>
  <si>
    <t>교통·환경</t>
  </si>
  <si>
    <t>친환경 전기자동차 충전시설 확충</t>
  </si>
  <si>
    <t>주민자치</t>
  </si>
  <si>
    <t>주민자치회 및 주민자치프로그램 지원 확대</t>
  </si>
  <si>
    <t>다목적 체육관 건립</t>
  </si>
  <si>
    <t>주차장 조성으로 주차난 해소</t>
  </si>
  <si>
    <t>가수원역 구도심지역 개발</t>
  </si>
  <si>
    <t>관저2동 분동, 구봉산 명품 둘레길 조성</t>
  </si>
  <si>
    <t>하늘아래 체육공원 경관조명 설치</t>
  </si>
  <si>
    <t>도서관 건립 및 청소년 문화시설 설치</t>
  </si>
  <si>
    <t>장태산 관광명소(데크길, 모노레일, 캠핑장) 조성</t>
  </si>
  <si>
    <t>친환경 평촌산업단지 조성</t>
  </si>
  <si>
    <t>친환경 농산물 직거래 장터 확대</t>
  </si>
  <si>
    <t>도안동</t>
  </si>
  <si>
    <t>유아숲체험원과 연계한 도안근린공원 목대 둘레길 정비</t>
  </si>
  <si>
    <t>생태호수공원 조기 완공</t>
  </si>
  <si>
    <t>보건지소 설치 추진</t>
  </si>
  <si>
    <t>e1</t>
  </si>
  <si>
    <t>도안대로 조기 개통(관저동~유성)</t>
  </si>
  <si>
    <t>국민의힘 서구의원 정홍근</t>
  </si>
  <si>
    <t>은아1단지 후문 인도 재포장 정비</t>
  </si>
  <si>
    <t>호남저유소 부근 음식물 및 폐기물 수거장소 이동</t>
  </si>
  <si>
    <t>빼울약수터 CCTV 설치 확대로 쓰레기 무단 투기 근절</t>
  </si>
  <si>
    <t>빼울약수터 대형차량 불법주차 단속 강화</t>
  </si>
  <si>
    <t>괴곡동 상보안 유원지 재정비 사업</t>
  </si>
  <si>
    <t>다목적체육관 건립 완공</t>
  </si>
  <si>
    <t>관저1동</t>
  </si>
  <si>
    <t>봉우재공원 식목사업을 통한 녹지 공간 조성</t>
  </si>
  <si>
    <t>관저1동-유성간 개통도로 주민 휴식 공간 확대</t>
  </si>
  <si>
    <t>관저1~2동 지하도 누수 등 전면적인 보수</t>
  </si>
  <si>
    <t>구봉산 둘레길 연장 및 무장애 데크길 화장실 설치</t>
  </si>
  <si>
    <t>관저천 수질개선 및 주변 정비사업</t>
  </si>
  <si>
    <t>마치광장 미니 꽃길 조성을 통한 지역상권 활성화</t>
  </si>
  <si>
    <t>흑석산성 복원화 사업 활성화</t>
  </si>
  <si>
    <t>평촌산업단지 환경친화적 업체 유치</t>
  </si>
  <si>
    <t>노루벌 및 청소년 적십자 수련원 일대 주민 휴식공간 확대</t>
  </si>
  <si>
    <t>고령 어르신 문화 체험 기회 증대</t>
  </si>
  <si>
    <t>도안 억새숲 진·출입로 재정비 및 화장실 확충</t>
  </si>
  <si>
    <t>갑천 둘레길 화장실 설치 확대</t>
  </si>
  <si>
    <t>옥녀봉 등산로 CCTV확대 및 화장실 설치</t>
  </si>
  <si>
    <t>더불어민주당 서구의원 최지연</t>
  </si>
  <si>
    <t>의정활동의 기본은 위원회·본회의 100% 출석. 지역현안에 대한 이해와 해결에 노력</t>
  </si>
  <si>
    <t>예산</t>
  </si>
  <si>
    <t>꼼꼼하고 정밀한 예·결산 심사로 주민들이 낸 세금이 제대로 사용되도록 힘쓰겠습니다</t>
  </si>
  <si>
    <t>민원</t>
  </si>
  <si>
    <t>작은 소리도 귀 담아 듣고, 어렵더라도 경청하고 결과를 전달해 드리는 것이 기본</t>
  </si>
  <si>
    <t>문화시설</t>
  </si>
  <si>
    <t>갑천 호수공원 내 국회 통합디지털센터 내 (도서관·체험관) 등 자연과 문화, 디지털 기술을 접목한 도심형 복합 문화 센터 조성</t>
  </si>
  <si>
    <t>관저동(가칭) 여성·청소년 복합문화센터 건립을 추진하겠습니다</t>
  </si>
  <si>
    <t>가수원 지역내 영어도서관 및 복합문화센터 조성을 통해 지역간 불균형 현상을 해소하겠습니다</t>
  </si>
  <si>
    <t>광역철도 1단계 (가수원·흑석리) 역세권을 개발하겠습니다</t>
  </si>
  <si>
    <t>도시계획</t>
  </si>
  <si>
    <t>도시철도 3호선 기능을 하는 광역철도 1단계 구간 노선 (가수원, 흑석리)</t>
  </si>
  <si>
    <t>교육·체육</t>
  </si>
  <si>
    <t>체육관·강당: 금동초, 구봉초, 선암초, 가수원초 / 인조잔디: 금동초, 원양초 등 학교시설 개선</t>
  </si>
  <si>
    <t>도안지역 버스노선 조정, 교육환경시설 개선 등 노력</t>
  </si>
  <si>
    <t>더불어민주당 서구의원 서다운</t>
  </si>
  <si>
    <t>노후 주택 재건축 재건축 추진 및 공동주택리모델링 활성화 지원 (둔산권·월평동 만년동 30년 이상 오래된 공동주택 재개발 재건축 추진 건의, 공동주택리모델링 조례 대표발의로 리모델링 지원 근거 마련)</t>
  </si>
  <si>
    <t>아동·교통</t>
  </si>
  <si>
    <t>어린이·청소년 무상교통 추진 (기후위기시대에 탄소배출 감소를 위해 어린이 대중교통 이용 습관화 유도 및 자가차량 감소를 위한 친환경적인 정책 추진)</t>
  </si>
  <si>
    <t>교육·복지</t>
  </si>
  <si>
    <t>초등학생 중학생 입학준비금 및 아침 간편식 제공 추진 (원격수업 스마트기기 및 학용품 등 입학준비에 필요한 물품구입 지원, 아침밥을 거르는 학생들에게 간편식을 제공해 건강한 학생의 일상 만들기 프로젝트)</t>
  </si>
  <si>
    <t>교통·도시</t>
  </si>
  <si>
    <t>도시철도 2호선 트램 건설 및 트램 역 인근 복합개발 추진 (트램역 주변 공원 활성화 및 문화예술 공간 확충, 쾌적하고 풍요로운 도시, 시민 모두가 함 편한 안심도시 조성)</t>
  </si>
  <si>
    <t>갈마1동</t>
  </si>
  <si>
    <t>갈마도서관 리모델링</t>
  </si>
  <si>
    <t>갈마1동 주거지 주차장 조성</t>
  </si>
  <si>
    <t>갈마1동 갈마문화공원 시설현대화</t>
  </si>
  <si>
    <t>갈마1동 안산뜸어린이공원 리모델링</t>
  </si>
  <si>
    <t>봉산초~한밭고 주변 보도 정비와 꽃길 조성</t>
  </si>
  <si>
    <t>갈마2동</t>
  </si>
  <si>
    <t>갈마복합커뮤니티센터 무사 완공</t>
  </si>
  <si>
    <t>상촌어린이공원 주민속의 리모델링</t>
  </si>
  <si>
    <t>단풍거리 시설 개선과 주민공간 확보</t>
  </si>
  <si>
    <t>계롱로 황톳길 조성</t>
  </si>
  <si>
    <t>용문동 구청사 리모델링 (주민공간확보)</t>
  </si>
  <si>
    <t>용문동 주거지주차장 조성</t>
  </si>
  <si>
    <t>유등천변 시설 개선</t>
  </si>
  <si>
    <t>용문동 초등학교 건립 추진</t>
  </si>
  <si>
    <t>탄방동 행정복지센터 신축</t>
  </si>
  <si>
    <t>탄방동 전선지중화 사업 무사 추진</t>
  </si>
  <si>
    <t>탄방동 남선근린공원 무장애 나눔길 조성</t>
  </si>
  <si>
    <t>탄방동 남선공원종합체육관 시설 개선</t>
  </si>
  <si>
    <t>보라매공원 그린메디컬 스트리트 조성</t>
  </si>
  <si>
    <t>국민의힘 서구의원 서지원</t>
  </si>
  <si>
    <t>의료·경제</t>
  </si>
  <si>
    <t>그린메디컬 스트리트 조성사업 추진</t>
  </si>
  <si>
    <t>갈마2동 복합커뮤니티센터 건립</t>
  </si>
  <si>
    <t>공공시설</t>
  </si>
  <si>
    <t>구)용문 행정복지센터 주민공유공간 건립</t>
  </si>
  <si>
    <t>공원</t>
  </si>
  <si>
    <t>갈마문화공원시설 개선 사업</t>
  </si>
  <si>
    <t>한마음어린이공원 놀이시설 개선사업</t>
  </si>
  <si>
    <t>새로운 어린이공원 조성 (안산뜸어린이공원)</t>
  </si>
  <si>
    <t>남선근린공원 정비사업 (유아숲체험원, 무장애 데크길 조성)</t>
  </si>
  <si>
    <t>새말어린이공원 새단장 사업</t>
  </si>
  <si>
    <t>행정</t>
  </si>
  <si>
    <t>탄방동 행정복지센터 건립</t>
  </si>
  <si>
    <t>주차</t>
  </si>
  <si>
    <t>용문, 탄방, 갈마1·2동 공영주차장 조성</t>
  </si>
  <si>
    <t>체육</t>
  </si>
  <si>
    <t>갈마1동 다목적 체육관 건립</t>
  </si>
  <si>
    <t>갈마2동 도서관 건립</t>
  </si>
  <si>
    <t>경관</t>
  </si>
  <si>
    <t>경성큰마을 녹지대 경관 개선 사업</t>
  </si>
  <si>
    <t>국민의힘 서구의원 설재영</t>
  </si>
  <si>
    <t>인프라</t>
  </si>
  <si>
    <t>갈마1동 전봇대 지중화시설사업 조속히 추진하여 보행환경 개선</t>
  </si>
  <si>
    <t>경관·문화</t>
  </si>
  <si>
    <t>갈마2동 경성큰마을아파트 나무와 가로등을 정비하여 단풍거리를 만들고 유동인구를 늘릴 수 있는 축제 추진</t>
  </si>
  <si>
    <t>탄방동에 부지를 확보해 공용주차장을 신설하여 주차난을 해소</t>
  </si>
  <si>
    <t>체육·복지</t>
  </si>
  <si>
    <t>탄방동 남선공원에 비치된 노후 운동기구를 재정비하여 주민들의 건강증진 및 생활체육 활성화</t>
  </si>
  <si>
    <t>용문동에 하천 주변을 정비하여 휴식공간을 만들겠습니다.</t>
  </si>
  <si>
    <t>용문동에 재개발 아파트 완공 후 초등학교를 설립할 수 있도록 추진</t>
  </si>
  <si>
    <t>더불어민주당 서구의원 박용준</t>
  </si>
  <si>
    <t>30년 이상 노후 공동주택 리모델링으로 해결: 서구 공동주택지원센터에 노후공동주택 리모델링 전담 기구 구성</t>
  </si>
  <si>
    <t>노후 공동주택 리모델링 지원 조례 제정</t>
  </si>
  <si>
    <t>h4</t>
  </si>
  <si>
    <t>주·야간 나눠진 주차공간을 상생하는 공동주차공간으로 전환 - 주차지원 조례 개정</t>
  </si>
  <si>
    <t>f4</t>
  </si>
  <si>
    <t>주민참여</t>
  </si>
  <si>
    <t>분기별 주민 아이디어 1천만원 규모 공모전 개최</t>
  </si>
  <si>
    <t>아이디어 채택 주민참여 지역문제 해결</t>
  </si>
  <si>
    <t>혁신행정</t>
  </si>
  <si>
    <t>서구 혁신 구정 전담 조직 대전서구-G랩 구성 (벤처형 실험조직, 경남-G랩 벤치마킹, 의원 전담 참여 조직으로 활성화)</t>
  </si>
  <si>
    <t>환경·개발</t>
  </si>
  <si>
    <t>갑천변-유등천변 친환경 주민편의 개발 (아이디어 공모, 주민 공청회 등 거쳐 친환경 개발, 체육시설·주차시설·친환경 모빌리티 등 다양한 방안 마련)</t>
  </si>
  <si>
    <t>d3</t>
  </si>
  <si>
    <t>정치/안보(k3)</t>
  </si>
  <si>
    <t>더불어민주당 서구의원 신혜영</t>
  </si>
  <si>
    <t>노후된 아파트 재건축 활성화로 안전한 주거환경 만들겠습니다.</t>
  </si>
  <si>
    <t>노인복지</t>
  </si>
  <si>
    <t>어르신 무병장수를 위한 경로당 환경개선 등 다양한 프로그램 지원하겠습니다.</t>
  </si>
  <si>
    <t>둔산도서관을 트렌드가 반영된 새로운 소통·문화공간으로 리모델링하겠습니다.</t>
  </si>
  <si>
    <t>둔산교육특화지역 육성하여 명실상부한 교육중심도시로 위상을 격상시키겠습니다.</t>
  </si>
  <si>
    <t>공원·환경</t>
  </si>
  <si>
    <t>반려견 놀이터 조성으로 반려동물과 함께 행복한 동네 만들겠습니다.</t>
  </si>
  <si>
    <t>둔산센트럴파크 조성을 차질없이 준비하겠습니다.</t>
  </si>
  <si>
    <t>둔산동지역 전기차 충전소 확대를 추진하겠습니다.</t>
  </si>
  <si>
    <t>복지·심리</t>
  </si>
  <si>
    <t>정신건강증진을 위한 무료심리상담지원으로 행복감을 높이겠습니다.</t>
  </si>
  <si>
    <t>여성·경제</t>
  </si>
  <si>
    <t>여성의 사회적 경제활동 지원을 위한 다양한 정책을 실현하겠습니다.</t>
  </si>
  <si>
    <t>a4</t>
  </si>
  <si>
    <t>청년들의 창업과 취업을 지원하는 환경을 조성하겠습니다.</t>
  </si>
  <si>
    <t>중장년</t>
  </si>
  <si>
    <t>40~60 중장년층을 위한 커뮤니티 플랫폼을 마련하겠습니다.</t>
  </si>
  <si>
    <t>자녀들도 만족하는 어르신 주간보호센터 운영을 개선하겠습니다.</t>
  </si>
  <si>
    <t>아동돌봄</t>
  </si>
  <si>
    <t>초등돌봄서비스 확대 추진 및 구정질의를 통한 다함께 돌봄센터 확충</t>
  </si>
  <si>
    <t>저소득재가노인 식사배달 사업 및 경로식당 무료급식 지원단가 인상 추진</t>
  </si>
  <si>
    <t>심리지원</t>
  </si>
  <si>
    <t>코로나19 장기화에 따른 심리지원 프로그램 확대 및 구민정서 지원서비스 구축</t>
  </si>
  <si>
    <t>청년창업</t>
  </si>
  <si>
    <t>청년창업 공간 재탄생 및 청년벤처 창업가 거점 확보</t>
  </si>
  <si>
    <t>기후환경</t>
  </si>
  <si>
    <t>기후환경개선 노력과 탄소중립 실천, 마을공동체 활성화 사업 및 교육·홍보 확대</t>
  </si>
  <si>
    <t>국민의힘 서구의원 홍성영</t>
  </si>
  <si>
    <t>교통환경 개선과 인프라 구축(주차장 조성 기금 설치로 서구 주차 편의 확대)</t>
  </si>
  <si>
    <t>노후화 해결을 위한 재개발 규제 완화 (둔산지구단위계획 용적률 300% 조정, 층수 제한 완화)</t>
  </si>
  <si>
    <t>청년정책</t>
  </si>
  <si>
    <t>분과별 청년정책위원회 조성, 청년정책 참여환경 조성</t>
  </si>
  <si>
    <t>청년기업 및 소통을 위한 청년공간 조성</t>
  </si>
  <si>
    <t>취·창업 행정지원</t>
  </si>
  <si>
    <t>문화·공원</t>
  </si>
  <si>
    <t>샘머리·보라매공원 중심 대표 아트페어 추진</t>
  </si>
  <si>
    <t>출산·육아</t>
  </si>
  <si>
    <t>신혼부부·청년층을 위한 부동산정책 및 신혼부부 위한 각종시설·센터 마련</t>
  </si>
  <si>
    <t>직업체험 테마공원 마련 (아이들과 어른들이 함께 미래를 꿈꿀 수 있는 공간)</t>
  </si>
  <si>
    <t>산모·신생아 건강관리 지원사업 구축</t>
  </si>
  <si>
    <t>청년이 꿈을 꿀 수 있는 도시, 교육문화가 공존하는 건강하고 행복한 도시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</si>
</sst>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2">
    <font>
      <sz val="11.0"/>
      <color theme="1"/>
      <name val="Calibri"/>
      <scheme val="minor"/>
    </font>
    <font>
      <b/>
      <sz val="13.0"/>
      <color theme="1"/>
      <name val="Arial"/>
    </font>
    <font/>
    <font>
      <color theme="1"/>
      <name val="Arial"/>
    </font>
    <font>
      <color theme="1"/>
      <name val="Calibri"/>
      <scheme val="minor"/>
    </font>
    <font>
      <b/>
      <sz val="12.0"/>
      <color theme="1"/>
      <name val="Arial"/>
    </font>
    <font>
      <b/>
      <sz val="11.0"/>
      <color theme="1"/>
      <name val="Arial"/>
    </font>
    <font>
      <sz val="11.0"/>
      <color theme="1"/>
      <name val="Arial"/>
    </font>
    <font>
      <sz val="9.0"/>
      <color theme="1"/>
      <name val="Google Sans Mono"/>
    </font>
    <font>
      <sz val="11.0"/>
      <color theme="1"/>
      <name val="Calibri"/>
    </font>
    <font>
      <sz val="10.0"/>
      <color theme="1"/>
      <name val="Arial"/>
    </font>
    <font>
      <sz val="13.0"/>
      <color theme="1"/>
      <name val="Arial"/>
    </font>
  </fonts>
  <fills count="5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FDFEFE"/>
        <bgColor rgb="FFFDFEFE"/>
      </patternFill>
    </fill>
    <fill>
      <patternFill patternType="solid">
        <fgColor rgb="FFEBF5FB"/>
        <bgColor rgb="FFEBF5FB"/>
      </patternFill>
    </fill>
  </fills>
  <borders count="20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</border>
    <border>
      <bottom style="double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</border>
    <border>
      <left style="thin">
        <color rgb="FFBDC3C7"/>
      </left>
      <right style="thin">
        <color rgb="FFBDC3C7"/>
      </right>
      <top style="thin">
        <color rgb="FFBDC3C7"/>
      </top>
      <bottom style="thin">
        <color rgb="FFBDC3C7"/>
      </bottom>
    </border>
    <border>
      <left style="thin">
        <color rgb="FFBDC3C7"/>
      </left>
      <right style="thin">
        <color rgb="FFBDC3C7"/>
      </right>
      <top style="thin">
        <color rgb="FFBDC3C7"/>
      </top>
      <bottom style="thin">
        <color rgb="FF000000"/>
      </bottom>
    </border>
    <border>
      <left style="thin">
        <color rgb="FFBDC3C7"/>
      </left>
      <right style="thin">
        <color rgb="FFBDC3C7"/>
      </right>
      <top style="thin">
        <color rgb="FFBDC3C7"/>
      </top>
    </border>
    <border>
      <left style="thin">
        <color rgb="FFBDC3C7"/>
      </left>
      <top style="thin">
        <color rgb="FFBDC3C7"/>
      </top>
      <bottom style="thin">
        <color rgb="FFBDC3C7"/>
      </bottom>
    </border>
    <border>
      <right style="double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134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readingOrder="0" vertical="bottom"/>
    </xf>
    <xf borderId="2" fillId="0" fontId="2" numFmtId="0" xfId="0" applyBorder="1" applyFont="1"/>
    <xf borderId="3" fillId="0" fontId="2" numFmtId="0" xfId="0" applyBorder="1" applyFont="1"/>
    <xf borderId="0" fillId="2" fontId="3" numFmtId="0" xfId="0" applyAlignment="1" applyFont="1">
      <alignment vertical="bottom"/>
    </xf>
    <xf borderId="0" fillId="2" fontId="4" numFmtId="0" xfId="0" applyFont="1"/>
    <xf borderId="4" fillId="2" fontId="1" numFmtId="0" xfId="0" applyAlignment="1" applyBorder="1" applyFont="1">
      <alignment horizontal="center" vertical="bottom"/>
    </xf>
    <xf borderId="4" fillId="2" fontId="5" numFmtId="0" xfId="0" applyAlignment="1" applyBorder="1" applyFont="1">
      <alignment horizontal="center" vertical="bottom"/>
    </xf>
    <xf borderId="4" fillId="0" fontId="4" numFmtId="0" xfId="0" applyBorder="1" applyFont="1"/>
    <xf borderId="4" fillId="2" fontId="3" numFmtId="0" xfId="0" applyAlignment="1" applyBorder="1" applyFont="1">
      <alignment horizontal="center" readingOrder="0" vertical="bottom"/>
    </xf>
    <xf borderId="5" fillId="2" fontId="3" numFmtId="0" xfId="0" applyAlignment="1" applyBorder="1" applyFont="1">
      <alignment vertical="bottom"/>
    </xf>
    <xf borderId="6" fillId="2" fontId="6" numFmtId="0" xfId="0" applyAlignment="1" applyBorder="1" applyFont="1">
      <alignment horizontal="center"/>
    </xf>
    <xf borderId="6" fillId="2" fontId="7" numFmtId="0" xfId="0" applyAlignment="1" applyBorder="1" applyFont="1">
      <alignment horizontal="center"/>
    </xf>
    <xf borderId="6" fillId="2" fontId="7" numFmtId="0" xfId="0" applyAlignment="1" applyBorder="1" applyFont="1">
      <alignment horizontal="center" vertical="bottom"/>
    </xf>
    <xf borderId="6" fillId="2" fontId="8" numFmtId="0" xfId="0" applyAlignment="1" applyBorder="1" applyFont="1">
      <alignment horizontal="center"/>
    </xf>
    <xf borderId="6" fillId="2" fontId="8" numFmtId="0" xfId="0" applyAlignment="1" applyBorder="1" applyFont="1">
      <alignment horizontal="center" vertical="bottom"/>
    </xf>
    <xf borderId="6" fillId="2" fontId="7" numFmtId="0" xfId="0" applyAlignment="1" applyBorder="1" applyFont="1">
      <alignment horizontal="center" readingOrder="0" vertical="bottom"/>
    </xf>
    <xf borderId="5" fillId="2" fontId="7" numFmtId="0" xfId="0" applyAlignment="1" applyBorder="1" applyFont="1">
      <alignment horizontal="center" vertical="bottom"/>
    </xf>
    <xf borderId="5" fillId="0" fontId="2" numFmtId="0" xfId="0" applyBorder="1" applyFont="1"/>
    <xf borderId="6" fillId="0" fontId="2" numFmtId="0" xfId="0" applyBorder="1" applyFont="1"/>
    <xf borderId="5" fillId="2" fontId="1" numFmtId="0" xfId="0" applyAlignment="1" applyBorder="1" applyFont="1">
      <alignment horizontal="center" vertical="bottom"/>
    </xf>
    <xf borderId="3" fillId="2" fontId="9" numFmtId="0" xfId="0" applyAlignment="1" applyBorder="1" applyFont="1">
      <alignment vertical="bottom"/>
    </xf>
    <xf borderId="4" fillId="2" fontId="7" numFmtId="0" xfId="0" applyAlignment="1" applyBorder="1" applyFont="1">
      <alignment horizontal="center" vertical="bottom"/>
    </xf>
    <xf borderId="1" fillId="2" fontId="7" numFmtId="0" xfId="0" applyAlignment="1" applyBorder="1" applyFont="1">
      <alignment horizontal="center" vertical="bottom"/>
    </xf>
    <xf borderId="7" fillId="2" fontId="9" numFmtId="0" xfId="0" applyAlignment="1" applyBorder="1" applyFont="1">
      <alignment vertical="bottom"/>
    </xf>
    <xf borderId="0" fillId="2" fontId="9" numFmtId="0" xfId="0" applyAlignment="1" applyFont="1">
      <alignment vertical="bottom"/>
    </xf>
    <xf borderId="3" fillId="2" fontId="7" numFmtId="0" xfId="0" applyAlignment="1" applyBorder="1" applyFont="1">
      <alignment horizontal="center" vertical="bottom"/>
    </xf>
    <xf borderId="8" fillId="2" fontId="7" numFmtId="0" xfId="0" applyAlignment="1" applyBorder="1" applyFont="1">
      <alignment horizontal="center" vertical="bottom"/>
    </xf>
    <xf borderId="4" fillId="0" fontId="4" numFmtId="0" xfId="0" applyAlignment="1" applyBorder="1" applyFont="1">
      <alignment horizontal="center" readingOrder="0"/>
    </xf>
    <xf borderId="4" fillId="0" fontId="4" numFmtId="0" xfId="0" applyAlignment="1" applyBorder="1" applyFont="1">
      <alignment readingOrder="0"/>
    </xf>
    <xf borderId="9" fillId="2" fontId="1" numFmtId="0" xfId="0" applyAlignment="1" applyBorder="1" applyFont="1">
      <alignment horizontal="center" vertical="bottom"/>
    </xf>
    <xf borderId="6" fillId="2" fontId="1" numFmtId="0" xfId="0" applyAlignment="1" applyBorder="1" applyFont="1">
      <alignment horizontal="center" vertical="bottom"/>
    </xf>
    <xf borderId="6" fillId="2" fontId="5" numFmtId="0" xfId="0" applyAlignment="1" applyBorder="1" applyFont="1">
      <alignment horizontal="center" vertical="bottom"/>
    </xf>
    <xf borderId="10" fillId="2" fontId="5" numFmtId="0" xfId="0" applyAlignment="1" applyBorder="1" applyFont="1">
      <alignment horizontal="center" vertical="bottom"/>
    </xf>
    <xf borderId="4" fillId="0" fontId="4" numFmtId="0" xfId="0" applyAlignment="1" applyBorder="1" applyFont="1">
      <alignment vertical="center"/>
    </xf>
    <xf borderId="4" fillId="2" fontId="3" numFmtId="0" xfId="0" applyAlignment="1" applyBorder="1" applyFont="1">
      <alignment horizontal="center" readingOrder="0" vertical="center"/>
    </xf>
    <xf borderId="4" fillId="2" fontId="7" numFmtId="0" xfId="0" applyAlignment="1" applyBorder="1" applyFont="1">
      <alignment horizontal="center"/>
    </xf>
    <xf borderId="4" fillId="2" fontId="7" numFmtId="0" xfId="0" applyAlignment="1" applyBorder="1" applyFont="1">
      <alignment horizontal="center" vertical="bottom"/>
    </xf>
    <xf borderId="11" fillId="2" fontId="3" numFmtId="0" xfId="0" applyAlignment="1" applyBorder="1" applyFont="1">
      <alignment horizontal="center" readingOrder="0" vertical="bottom"/>
    </xf>
    <xf borderId="4" fillId="2" fontId="7" numFmtId="0" xfId="0" applyAlignment="1" applyBorder="1" applyFont="1">
      <alignment horizontal="center"/>
    </xf>
    <xf borderId="4" fillId="2" fontId="10" numFmtId="0" xfId="0" applyAlignment="1" applyBorder="1" applyFont="1">
      <alignment horizontal="center" shrinkToFit="0" vertical="center" wrapText="1"/>
    </xf>
    <xf borderId="4" fillId="2" fontId="10" numFmtId="0" xfId="0" applyAlignment="1" applyBorder="1" applyFont="1">
      <alignment horizontal="left" shrinkToFit="0" vertical="center" wrapText="1"/>
    </xf>
    <xf borderId="0" fillId="0" fontId="4" numFmtId="0" xfId="0" applyAlignment="1" applyFont="1">
      <alignment horizontal="center"/>
    </xf>
    <xf borderId="11" fillId="2" fontId="10" numFmtId="0" xfId="0" applyAlignment="1" applyBorder="1" applyFont="1">
      <alignment horizontal="center" shrinkToFit="0" vertical="center" wrapText="1"/>
    </xf>
    <xf borderId="11" fillId="2" fontId="10" numFmtId="0" xfId="0" applyAlignment="1" applyBorder="1" applyFont="1">
      <alignment horizontal="left" shrinkToFit="0" vertical="center" wrapText="1"/>
    </xf>
    <xf borderId="12" fillId="2" fontId="10" numFmtId="0" xfId="0" applyAlignment="1" applyBorder="1" applyFont="1">
      <alignment horizontal="center" shrinkToFit="0" vertical="center" wrapText="1"/>
    </xf>
    <xf borderId="12" fillId="2" fontId="10" numFmtId="0" xfId="0" applyAlignment="1" applyBorder="1" applyFont="1">
      <alignment horizontal="left" shrinkToFit="0" vertical="center" wrapText="1"/>
    </xf>
    <xf borderId="12" fillId="2" fontId="3" numFmtId="0" xfId="0" applyAlignment="1" applyBorder="1" applyFont="1">
      <alignment horizontal="center" vertical="bottom"/>
    </xf>
    <xf borderId="12" fillId="2" fontId="3" numFmtId="0" xfId="0" applyAlignment="1" applyBorder="1" applyFont="1">
      <alignment horizontal="center" readingOrder="0" vertical="bottom"/>
    </xf>
    <xf borderId="13" fillId="2" fontId="3" numFmtId="0" xfId="0" applyAlignment="1" applyBorder="1" applyFont="1">
      <alignment horizontal="center" readingOrder="0" vertical="bottom"/>
    </xf>
    <xf borderId="0" fillId="2" fontId="10" numFmtId="0" xfId="0" applyAlignment="1" applyFont="1">
      <alignment horizontal="center" shrinkToFit="0" vertical="center" wrapText="1"/>
    </xf>
    <xf borderId="0" fillId="2" fontId="10" numFmtId="0" xfId="0" applyAlignment="1" applyFont="1">
      <alignment horizontal="left" shrinkToFit="0" vertical="center" wrapText="1"/>
    </xf>
    <xf borderId="0" fillId="2" fontId="3" numFmtId="0" xfId="0" applyAlignment="1" applyFont="1">
      <alignment horizontal="center" readingOrder="0" vertical="bottom"/>
    </xf>
    <xf borderId="14" fillId="2" fontId="3" numFmtId="0" xfId="0" applyAlignment="1" applyBorder="1" applyFont="1">
      <alignment horizontal="center" readingOrder="0" vertical="bottom"/>
    </xf>
    <xf borderId="0" fillId="2" fontId="3" numFmtId="0" xfId="0" applyAlignment="1" applyFont="1">
      <alignment horizontal="center" vertical="bottom"/>
    </xf>
    <xf borderId="14" fillId="2" fontId="3" numFmtId="0" xfId="0" applyAlignment="1" applyBorder="1" applyFont="1">
      <alignment vertical="bottom"/>
    </xf>
    <xf borderId="15" fillId="2" fontId="10" numFmtId="0" xfId="0" applyAlignment="1" applyBorder="1" applyFont="1">
      <alignment horizontal="center" shrinkToFit="0" vertical="center" wrapText="1"/>
    </xf>
    <xf borderId="15" fillId="2" fontId="10" numFmtId="0" xfId="0" applyAlignment="1" applyBorder="1" applyFont="1">
      <alignment horizontal="left" shrinkToFit="0" vertical="center" wrapText="1"/>
    </xf>
    <xf borderId="16" fillId="2" fontId="10" numFmtId="0" xfId="0" applyAlignment="1" applyBorder="1" applyFont="1">
      <alignment horizontal="center" shrinkToFit="0" vertical="center" wrapText="1"/>
    </xf>
    <xf borderId="16" fillId="2" fontId="10" numFmtId="0" xfId="0" applyAlignment="1" applyBorder="1" applyFont="1">
      <alignment horizontal="left" shrinkToFit="0" vertical="center" wrapText="1"/>
    </xf>
    <xf borderId="0" fillId="2" fontId="10" numFmtId="0" xfId="0" applyAlignment="1" applyFont="1">
      <alignment horizontal="left" readingOrder="0" shrinkToFit="0" vertical="center" wrapText="1"/>
    </xf>
    <xf borderId="1" fillId="0" fontId="1" numFmtId="0" xfId="0" applyAlignment="1" applyBorder="1" applyFont="1">
      <alignment horizontal="center" readingOrder="0" vertical="bottom"/>
    </xf>
    <xf borderId="0" fillId="0" fontId="3" numFmtId="0" xfId="0" applyAlignment="1" applyFont="1">
      <alignment vertical="bottom"/>
    </xf>
    <xf borderId="9" fillId="0" fontId="1" numFmtId="0" xfId="0" applyAlignment="1" applyBorder="1" applyFont="1">
      <alignment horizontal="center" vertical="bottom"/>
    </xf>
    <xf borderId="6" fillId="0" fontId="1" numFmtId="0" xfId="0" applyAlignment="1" applyBorder="1" applyFont="1">
      <alignment horizontal="center" vertical="bottom"/>
    </xf>
    <xf borderId="6" fillId="0" fontId="5" numFmtId="0" xfId="0" applyAlignment="1" applyBorder="1" applyFont="1">
      <alignment horizontal="center" vertical="bottom"/>
    </xf>
    <xf borderId="4" fillId="0" fontId="5" numFmtId="0" xfId="0" applyAlignment="1" applyBorder="1" applyFont="1">
      <alignment horizontal="center" vertical="bottom"/>
    </xf>
    <xf borderId="10" fillId="0" fontId="5" numFmtId="0" xfId="0" applyAlignment="1" applyBorder="1" applyFont="1">
      <alignment horizontal="center" vertical="bottom"/>
    </xf>
    <xf borderId="5" fillId="0" fontId="3" numFmtId="0" xfId="0" applyAlignment="1" applyBorder="1" applyFont="1">
      <alignment vertical="bottom"/>
    </xf>
    <xf borderId="6" fillId="0" fontId="6" numFmtId="0" xfId="0" applyAlignment="1" applyBorder="1" applyFont="1">
      <alignment horizontal="center"/>
    </xf>
    <xf borderId="6" fillId="0" fontId="7" numFmtId="0" xfId="0" applyAlignment="1" applyBorder="1" applyFont="1">
      <alignment horizontal="center"/>
    </xf>
    <xf borderId="6" fillId="0" fontId="7" numFmtId="0" xfId="0" applyAlignment="1" applyBorder="1" applyFont="1">
      <alignment horizontal="center" vertical="bottom"/>
    </xf>
    <xf borderId="6" fillId="0" fontId="7" numFmtId="0" xfId="0" applyAlignment="1" applyBorder="1" applyFont="1">
      <alignment horizontal="center" readingOrder="0" vertical="bottom"/>
    </xf>
    <xf borderId="0" fillId="0" fontId="3" numFmtId="0" xfId="0" applyAlignment="1" applyFont="1">
      <alignment horizontal="center" readingOrder="0" vertical="bottom"/>
    </xf>
    <xf borderId="14" fillId="0" fontId="3" numFmtId="0" xfId="0" applyAlignment="1" applyBorder="1" applyFont="1">
      <alignment horizontal="center" readingOrder="0" vertical="bottom"/>
    </xf>
    <xf borderId="5" fillId="0" fontId="7" numFmtId="0" xfId="0" applyAlignment="1" applyBorder="1" applyFont="1">
      <alignment horizontal="center" vertical="bottom"/>
    </xf>
    <xf borderId="5" fillId="0" fontId="1" numFmtId="0" xfId="0" applyAlignment="1" applyBorder="1" applyFont="1">
      <alignment horizontal="center" vertical="bottom"/>
    </xf>
    <xf borderId="0" fillId="0" fontId="3" numFmtId="0" xfId="0" applyAlignment="1" applyFont="1">
      <alignment horizontal="center" vertical="bottom"/>
    </xf>
    <xf borderId="3" fillId="0" fontId="9" numFmtId="0" xfId="0" applyAlignment="1" applyBorder="1" applyFont="1">
      <alignment vertical="bottom"/>
    </xf>
    <xf borderId="4" fillId="0" fontId="7" numFmtId="0" xfId="0" applyAlignment="1" applyBorder="1" applyFont="1">
      <alignment horizontal="center" vertical="bottom"/>
    </xf>
    <xf borderId="1" fillId="0" fontId="7" numFmtId="0" xfId="0" applyAlignment="1" applyBorder="1" applyFont="1">
      <alignment horizontal="center" vertical="bottom"/>
    </xf>
    <xf borderId="7" fillId="0" fontId="9" numFmtId="0" xfId="0" applyAlignment="1" applyBorder="1" applyFont="1">
      <alignment vertical="bottom"/>
    </xf>
    <xf borderId="0" fillId="0" fontId="9" numFmtId="0" xfId="0" applyAlignment="1" applyFont="1">
      <alignment vertical="bottom"/>
    </xf>
    <xf borderId="3" fillId="0" fontId="7" numFmtId="0" xfId="0" applyAlignment="1" applyBorder="1" applyFont="1">
      <alignment horizontal="center" vertical="bottom"/>
    </xf>
    <xf borderId="14" fillId="0" fontId="3" numFmtId="0" xfId="0" applyAlignment="1" applyBorder="1" applyFont="1">
      <alignment vertical="bottom"/>
    </xf>
    <xf borderId="8" fillId="0" fontId="7" numFmtId="0" xfId="0" applyAlignment="1" applyBorder="1" applyFont="1">
      <alignment horizontal="center" vertical="bottom"/>
    </xf>
    <xf borderId="8" fillId="0" fontId="3" numFmtId="0" xfId="0" applyAlignment="1" applyBorder="1" applyFont="1">
      <alignment horizontal="center" vertical="bottom"/>
    </xf>
    <xf borderId="4" fillId="0" fontId="3" numFmtId="0" xfId="0" applyAlignment="1" applyBorder="1" applyFont="1">
      <alignment horizontal="center" vertical="bottom"/>
    </xf>
    <xf borderId="14" fillId="0" fontId="4" numFmtId="0" xfId="0" applyBorder="1" applyFont="1"/>
    <xf borderId="17" fillId="2" fontId="10" numFmtId="0" xfId="0" applyAlignment="1" applyBorder="1" applyFont="1">
      <alignment horizontal="left" shrinkToFit="0" vertical="center" wrapText="1"/>
    </xf>
    <xf borderId="18" fillId="2" fontId="10" numFmtId="0" xfId="0" applyAlignment="1" applyBorder="1" applyFont="1">
      <alignment horizontal="center" shrinkToFit="0" vertical="center" wrapText="1"/>
    </xf>
    <xf borderId="4" fillId="2" fontId="3" numFmtId="0" xfId="0" applyAlignment="1" applyBorder="1" applyFont="1">
      <alignment vertical="bottom"/>
    </xf>
    <xf borderId="4" fillId="2" fontId="3" numFmtId="0" xfId="0" applyAlignment="1" applyBorder="1" applyFont="1">
      <alignment horizontal="center" vertical="bottom"/>
    </xf>
    <xf borderId="15" fillId="2" fontId="3" numFmtId="0" xfId="0" applyAlignment="1" applyBorder="1" applyFont="1">
      <alignment horizontal="center" shrinkToFit="0" wrapText="1"/>
    </xf>
    <xf borderId="15" fillId="2" fontId="3" numFmtId="0" xfId="0" applyAlignment="1" applyBorder="1" applyFont="1">
      <alignment shrinkToFit="0" wrapText="1"/>
    </xf>
    <xf borderId="16" fillId="2" fontId="3" numFmtId="0" xfId="0" applyAlignment="1" applyBorder="1" applyFont="1">
      <alignment horizontal="center" shrinkToFit="0" wrapText="1"/>
    </xf>
    <xf borderId="16" fillId="2" fontId="3" numFmtId="0" xfId="0" applyAlignment="1" applyBorder="1" applyFont="1">
      <alignment shrinkToFit="0" wrapText="1"/>
    </xf>
    <xf borderId="11" fillId="2" fontId="3" numFmtId="0" xfId="0" applyAlignment="1" applyBorder="1" applyFont="1">
      <alignment vertical="bottom"/>
    </xf>
    <xf borderId="11" fillId="2" fontId="3" numFmtId="0" xfId="0" applyAlignment="1" applyBorder="1" applyFont="1">
      <alignment horizontal="center" vertical="bottom"/>
    </xf>
    <xf borderId="12" fillId="2" fontId="3" numFmtId="0" xfId="0" applyAlignment="1" applyBorder="1" applyFont="1">
      <alignment vertical="bottom"/>
    </xf>
    <xf borderId="13" fillId="2" fontId="3" numFmtId="0" xfId="0" applyAlignment="1" applyBorder="1" applyFont="1">
      <alignment vertical="bottom"/>
    </xf>
    <xf borderId="4" fillId="2" fontId="10" numFmtId="0" xfId="0" applyAlignment="1" applyBorder="1" applyFont="1">
      <alignment horizontal="left" readingOrder="0" shrinkToFit="0" vertical="center" wrapText="1"/>
    </xf>
    <xf borderId="4" fillId="0" fontId="3" numFmtId="0" xfId="0" applyAlignment="1" applyBorder="1" applyFont="1">
      <alignment horizontal="center" readingOrder="0" vertical="bottom"/>
    </xf>
    <xf borderId="4" fillId="0" fontId="3" numFmtId="0" xfId="0" applyAlignment="1" applyBorder="1" applyFont="1">
      <alignment vertical="bottom"/>
    </xf>
    <xf borderId="17" fillId="2" fontId="10" numFmtId="0" xfId="0" applyAlignment="1" applyBorder="1" applyFont="1">
      <alignment horizontal="center" shrinkToFit="0" vertical="center" wrapText="1"/>
    </xf>
    <xf borderId="11" fillId="0" fontId="3" numFmtId="0" xfId="0" applyAlignment="1" applyBorder="1" applyFont="1">
      <alignment horizontal="center" readingOrder="0" vertical="bottom"/>
    </xf>
    <xf borderId="12" fillId="0" fontId="3" numFmtId="0" xfId="0" applyAlignment="1" applyBorder="1" applyFont="1">
      <alignment horizontal="center" readingOrder="0" vertical="bottom"/>
    </xf>
    <xf borderId="13" fillId="0" fontId="3" numFmtId="0" xfId="0" applyAlignment="1" applyBorder="1" applyFont="1">
      <alignment horizontal="center" readingOrder="0" vertical="bottom"/>
    </xf>
    <xf borderId="6" fillId="2" fontId="3" numFmtId="0" xfId="0" applyAlignment="1" applyBorder="1" applyFont="1">
      <alignment horizontal="center" readingOrder="0" vertical="center"/>
    </xf>
    <xf borderId="10" fillId="2" fontId="3" numFmtId="0" xfId="0" applyAlignment="1" applyBorder="1" applyFont="1">
      <alignment horizontal="center" readingOrder="0" vertical="center"/>
    </xf>
    <xf borderId="19" fillId="2" fontId="3" numFmtId="0" xfId="0" applyAlignment="1" applyBorder="1" applyFont="1">
      <alignment horizontal="center" readingOrder="0" vertical="center"/>
    </xf>
    <xf borderId="0" fillId="3" fontId="10" numFmtId="0" xfId="0" applyAlignment="1" applyFill="1" applyFont="1">
      <alignment horizontal="center" shrinkToFit="0" vertical="center" wrapText="1"/>
    </xf>
    <xf borderId="0" fillId="3" fontId="10" numFmtId="0" xfId="0" applyAlignment="1" applyFont="1">
      <alignment horizontal="left" shrinkToFit="0" vertical="center" wrapText="1"/>
    </xf>
    <xf borderId="0" fillId="0" fontId="11" numFmtId="0" xfId="0" applyAlignment="1" applyFont="1">
      <alignment horizontal="center" vertical="bottom"/>
    </xf>
    <xf borderId="0" fillId="0" fontId="11" numFmtId="0" xfId="0" applyAlignment="1" applyFont="1">
      <alignment vertical="bottom"/>
    </xf>
    <xf borderId="5" fillId="0" fontId="9" numFmtId="0" xfId="0" applyAlignment="1" applyBorder="1" applyFont="1">
      <alignment vertical="bottom"/>
    </xf>
    <xf borderId="15" fillId="3" fontId="10" numFmtId="0" xfId="0" applyAlignment="1" applyBorder="1" applyFont="1">
      <alignment horizontal="center" shrinkToFit="0" vertical="center" wrapText="1"/>
    </xf>
    <xf borderId="18" fillId="3" fontId="10" numFmtId="0" xfId="0" applyAlignment="1" applyBorder="1" applyFont="1">
      <alignment horizontal="left" shrinkToFit="0" vertical="center" wrapText="1"/>
    </xf>
    <xf borderId="6" fillId="0" fontId="3" numFmtId="0" xfId="0" applyAlignment="1" applyBorder="1" applyFont="1">
      <alignment horizontal="center" readingOrder="0" vertical="bottom"/>
    </xf>
    <xf borderId="10" fillId="0" fontId="3" numFmtId="0" xfId="0" applyAlignment="1" applyBorder="1" applyFont="1">
      <alignment horizontal="center" readingOrder="0" vertical="bottom"/>
    </xf>
    <xf borderId="15" fillId="4" fontId="10" numFmtId="0" xfId="0" applyAlignment="1" applyBorder="1" applyFill="1" applyFont="1">
      <alignment horizontal="center" shrinkToFit="0" vertical="center" wrapText="1"/>
    </xf>
    <xf borderId="15" fillId="4" fontId="10" numFmtId="0" xfId="0" applyAlignment="1" applyBorder="1" applyFont="1">
      <alignment horizontal="left" shrinkToFit="0" vertical="center" wrapText="1"/>
    </xf>
    <xf borderId="15" fillId="3" fontId="10" numFmtId="0" xfId="0" applyAlignment="1" applyBorder="1" applyFont="1">
      <alignment horizontal="left" shrinkToFit="0" vertical="center" wrapText="1"/>
    </xf>
    <xf borderId="19" fillId="0" fontId="3" numFmtId="0" xfId="0" applyAlignment="1" applyBorder="1" applyFont="1">
      <alignment horizontal="center" readingOrder="0" vertical="bottom"/>
    </xf>
    <xf borderId="6" fillId="0" fontId="6" numFmtId="0" xfId="0" applyAlignment="1" applyBorder="1" applyFont="1">
      <alignment horizontal="center" vertical="bottom"/>
    </xf>
    <xf borderId="6" fillId="0" fontId="3" numFmtId="0" xfId="0" applyAlignment="1" applyBorder="1" applyFont="1">
      <alignment horizontal="center" vertical="bottom"/>
    </xf>
    <xf borderId="3" fillId="0" fontId="3" numFmtId="0" xfId="0" applyAlignment="1" applyBorder="1" applyFont="1">
      <alignment vertical="bottom"/>
    </xf>
    <xf borderId="1" fillId="0" fontId="3" numFmtId="0" xfId="0" applyAlignment="1" applyBorder="1" applyFont="1">
      <alignment horizontal="center" vertical="bottom"/>
    </xf>
    <xf borderId="7" fillId="0" fontId="1" numFmtId="0" xfId="0" applyAlignment="1" applyBorder="1" applyFont="1">
      <alignment horizontal="center" vertical="bottom"/>
    </xf>
    <xf borderId="0" fillId="0" fontId="1" numFmtId="0" xfId="0" applyAlignment="1" applyFont="1">
      <alignment horizontal="center" vertical="bottom"/>
    </xf>
    <xf borderId="0" fillId="0" fontId="7" numFmtId="0" xfId="0" applyAlignment="1" applyFont="1">
      <alignment horizontal="center" vertical="bottom"/>
    </xf>
    <xf borderId="16" fillId="3" fontId="10" numFmtId="0" xfId="0" applyAlignment="1" applyBorder="1" applyFont="1">
      <alignment horizontal="center" shrinkToFit="0" vertical="center" wrapText="1"/>
    </xf>
    <xf borderId="16" fillId="3" fontId="10" numFmtId="0" xfId="0" applyAlignment="1" applyBorder="1" applyFont="1">
      <alignment horizontal="left" shrinkToFit="0" vertical="center" wrapText="1"/>
    </xf>
    <xf borderId="3" fillId="0" fontId="3" numFmtId="0" xfId="0" applyAlignment="1" applyBorder="1" applyFont="1">
      <alignment horizontal="center"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20" Type="http://schemas.openxmlformats.org/officeDocument/2006/relationships/worksheet" Target="worksheets/sheet17.xml"/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Relationship Id="rId21" Type="http://customschemas.google.com/relationships/workbookmetadata" Target="metadata"/><Relationship Id="rId13" Type="http://schemas.openxmlformats.org/officeDocument/2006/relationships/worksheet" Target="worksheets/sheet10.xml"/><Relationship Id="rId12" Type="http://schemas.openxmlformats.org/officeDocument/2006/relationships/worksheet" Target="worksheets/sheet9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15" Type="http://schemas.openxmlformats.org/officeDocument/2006/relationships/worksheet" Target="worksheets/sheet12.xml"/><Relationship Id="rId14" Type="http://schemas.openxmlformats.org/officeDocument/2006/relationships/worksheet" Target="worksheets/sheet11.xml"/><Relationship Id="rId17" Type="http://schemas.openxmlformats.org/officeDocument/2006/relationships/worksheet" Target="worksheets/sheet14.xml"/><Relationship Id="rId16" Type="http://schemas.openxmlformats.org/officeDocument/2006/relationships/worksheet" Target="worksheets/sheet13.xml"/><Relationship Id="rId5" Type="http://schemas.openxmlformats.org/officeDocument/2006/relationships/worksheet" Target="worksheets/sheet2.xml"/><Relationship Id="rId19" Type="http://schemas.openxmlformats.org/officeDocument/2006/relationships/worksheet" Target="worksheets/sheet16.xml"/><Relationship Id="rId6" Type="http://schemas.openxmlformats.org/officeDocument/2006/relationships/worksheet" Target="worksheets/sheet3.xml"/><Relationship Id="rId18" Type="http://schemas.openxmlformats.org/officeDocument/2006/relationships/worksheet" Target="worksheets/sheet15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7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2.0"/>
    <col customWidth="1" min="2" max="2" width="65.57"/>
    <col customWidth="1" min="3" max="3" width="15.57"/>
    <col customWidth="1" min="4" max="7" width="8.71"/>
    <col customWidth="1" min="8" max="8" width="14.43"/>
    <col customWidth="1" min="9" max="26" width="8.71"/>
  </cols>
  <sheetData>
    <row r="1" ht="15.75" customHeight="1">
      <c r="A1" s="1" t="s">
        <v>0</v>
      </c>
      <c r="B1" s="2"/>
      <c r="C1" s="2"/>
      <c r="D1" s="2"/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  <c r="Q1" s="5"/>
      <c r="R1" s="5"/>
      <c r="S1" s="5"/>
      <c r="T1" s="5"/>
      <c r="U1" s="5"/>
      <c r="V1" s="5"/>
      <c r="W1" s="5"/>
      <c r="X1" s="5"/>
      <c r="Y1" s="5"/>
      <c r="Z1" s="5"/>
    </row>
    <row r="2" ht="15.75" customHeight="1">
      <c r="A2" s="6" t="s">
        <v>1</v>
      </c>
      <c r="B2" s="6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4"/>
      <c r="I2" s="4"/>
      <c r="J2" s="4"/>
      <c r="K2" s="4"/>
      <c r="L2" s="4"/>
      <c r="M2" s="4"/>
      <c r="N2" s="4"/>
      <c r="O2" s="4"/>
      <c r="P2" s="4"/>
      <c r="Q2" s="5"/>
      <c r="R2" s="5"/>
      <c r="S2" s="5"/>
      <c r="T2" s="5"/>
      <c r="U2" s="5"/>
      <c r="V2" s="5"/>
      <c r="W2" s="5"/>
      <c r="X2" s="5"/>
      <c r="Y2" s="5"/>
      <c r="Z2" s="5"/>
    </row>
    <row r="3" ht="15.75" customHeight="1">
      <c r="A3" s="8" t="s">
        <v>8</v>
      </c>
      <c r="B3" s="8" t="s">
        <v>9</v>
      </c>
      <c r="C3" s="9" t="s">
        <v>10</v>
      </c>
      <c r="D3" s="9" t="s">
        <v>11</v>
      </c>
      <c r="E3" s="9" t="s">
        <v>11</v>
      </c>
      <c r="F3" s="9" t="s">
        <v>11</v>
      </c>
      <c r="G3" s="9" t="s">
        <v>11</v>
      </c>
      <c r="H3" s="4"/>
      <c r="I3" s="4"/>
      <c r="J3" s="4"/>
      <c r="K3" s="4"/>
      <c r="L3" s="4"/>
      <c r="M3" s="4"/>
      <c r="N3" s="4"/>
      <c r="O3" s="4"/>
      <c r="P3" s="4"/>
      <c r="Q3" s="5"/>
      <c r="R3" s="5"/>
      <c r="S3" s="5"/>
      <c r="T3" s="5"/>
      <c r="U3" s="5"/>
      <c r="V3" s="5"/>
      <c r="W3" s="5"/>
      <c r="X3" s="5"/>
      <c r="Y3" s="5"/>
      <c r="Z3" s="5"/>
    </row>
    <row r="4" ht="15.75" customHeight="1">
      <c r="A4" s="8" t="s">
        <v>8</v>
      </c>
      <c r="B4" s="8" t="s">
        <v>12</v>
      </c>
      <c r="C4" s="9" t="s">
        <v>13</v>
      </c>
      <c r="D4" s="9" t="s">
        <v>11</v>
      </c>
      <c r="E4" s="9" t="s">
        <v>11</v>
      </c>
      <c r="F4" s="9" t="s">
        <v>11</v>
      </c>
      <c r="G4" s="9" t="s">
        <v>11</v>
      </c>
      <c r="H4" s="10"/>
      <c r="I4" s="10"/>
      <c r="J4" s="10"/>
      <c r="K4" s="10"/>
      <c r="L4" s="10"/>
      <c r="M4" s="10"/>
      <c r="N4" s="10"/>
      <c r="O4" s="10"/>
      <c r="P4" s="10"/>
      <c r="Q4" s="5"/>
      <c r="R4" s="5"/>
      <c r="S4" s="5"/>
      <c r="T4" s="5"/>
      <c r="U4" s="5"/>
      <c r="V4" s="5"/>
      <c r="W4" s="5"/>
      <c r="X4" s="5"/>
      <c r="Y4" s="5"/>
      <c r="Z4" s="5"/>
    </row>
    <row r="5" ht="15.75" customHeight="1">
      <c r="A5" s="8" t="s">
        <v>8</v>
      </c>
      <c r="B5" s="8" t="s">
        <v>14</v>
      </c>
      <c r="C5" s="9" t="s">
        <v>15</v>
      </c>
      <c r="D5" s="9" t="s">
        <v>11</v>
      </c>
      <c r="E5" s="9" t="s">
        <v>11</v>
      </c>
      <c r="F5" s="9" t="s">
        <v>11</v>
      </c>
      <c r="G5" s="9" t="s">
        <v>11</v>
      </c>
      <c r="H5" s="11" t="s">
        <v>16</v>
      </c>
      <c r="I5" s="11" t="s">
        <v>17</v>
      </c>
      <c r="J5" s="11" t="s">
        <v>18</v>
      </c>
      <c r="K5" s="11" t="s">
        <v>17</v>
      </c>
      <c r="L5" s="11" t="s">
        <v>19</v>
      </c>
      <c r="M5" s="11" t="s">
        <v>17</v>
      </c>
      <c r="N5" s="11" t="s">
        <v>20</v>
      </c>
      <c r="O5" s="11" t="s">
        <v>17</v>
      </c>
      <c r="P5" s="12" t="s">
        <v>21</v>
      </c>
      <c r="Q5" s="5"/>
      <c r="R5" s="5"/>
      <c r="S5" s="5"/>
      <c r="T5" s="5"/>
      <c r="U5" s="5"/>
      <c r="V5" s="5"/>
      <c r="W5" s="5"/>
      <c r="X5" s="5"/>
      <c r="Y5" s="5"/>
      <c r="Z5" s="5"/>
    </row>
    <row r="6" ht="15.75" customHeight="1">
      <c r="A6" s="8" t="s">
        <v>8</v>
      </c>
      <c r="B6" s="8" t="s">
        <v>22</v>
      </c>
      <c r="C6" s="9" t="s">
        <v>10</v>
      </c>
      <c r="D6" s="9" t="s">
        <v>11</v>
      </c>
      <c r="E6" s="9" t="s">
        <v>11</v>
      </c>
      <c r="F6" s="9" t="s">
        <v>11</v>
      </c>
      <c r="G6" s="9" t="s">
        <v>11</v>
      </c>
      <c r="H6" s="13" t="s">
        <v>23</v>
      </c>
      <c r="I6" s="12">
        <f>countif(C:C,"a1")</f>
        <v>10</v>
      </c>
      <c r="J6" s="13" t="s">
        <v>24</v>
      </c>
      <c r="K6" s="14">
        <f>countif(C:C,"a2")</f>
        <v>3</v>
      </c>
      <c r="L6" s="13" t="s">
        <v>25</v>
      </c>
      <c r="M6" s="12">
        <f>countif(C:C,"a3")</f>
        <v>6</v>
      </c>
      <c r="N6" s="13" t="s">
        <v>26</v>
      </c>
      <c r="O6" s="12">
        <f>countif(C:C,"a4")</f>
        <v>0</v>
      </c>
      <c r="P6" s="12">
        <f t="shared" ref="P6:P16" si="1">sum(I6,K6,M6,O6)</f>
        <v>19</v>
      </c>
      <c r="Q6" s="5"/>
      <c r="R6" s="5"/>
      <c r="S6" s="5"/>
      <c r="T6" s="5"/>
      <c r="U6" s="5"/>
      <c r="V6" s="5"/>
      <c r="W6" s="5"/>
      <c r="X6" s="5"/>
      <c r="Y6" s="5"/>
      <c r="Z6" s="5"/>
    </row>
    <row r="7" ht="15.75" customHeight="1">
      <c r="A7" s="8" t="s">
        <v>27</v>
      </c>
      <c r="B7" s="8" t="s">
        <v>28</v>
      </c>
      <c r="C7" s="9" t="s">
        <v>13</v>
      </c>
      <c r="D7" s="9" t="s">
        <v>11</v>
      </c>
      <c r="E7" s="9" t="s">
        <v>11</v>
      </c>
      <c r="F7" s="9" t="s">
        <v>11</v>
      </c>
      <c r="G7" s="9" t="s">
        <v>11</v>
      </c>
      <c r="H7" s="13" t="s">
        <v>29</v>
      </c>
      <c r="I7" s="12">
        <f>countif(C:C,"b1")</f>
        <v>2</v>
      </c>
      <c r="J7" s="13" t="s">
        <v>30</v>
      </c>
      <c r="K7" s="12">
        <f>countif(C:C,"b2")</f>
        <v>7</v>
      </c>
      <c r="L7" s="13" t="s">
        <v>31</v>
      </c>
      <c r="M7" s="12">
        <f>countif(C:C,"b3")</f>
        <v>10</v>
      </c>
      <c r="N7" s="13" t="s">
        <v>32</v>
      </c>
      <c r="O7" s="12">
        <f>countif(C:C,"b4")</f>
        <v>0</v>
      </c>
      <c r="P7" s="12">
        <f t="shared" si="1"/>
        <v>19</v>
      </c>
      <c r="Q7" s="5"/>
      <c r="R7" s="5"/>
      <c r="S7" s="5"/>
      <c r="T7" s="5"/>
      <c r="U7" s="5"/>
      <c r="V7" s="5"/>
      <c r="W7" s="5"/>
      <c r="X7" s="5"/>
      <c r="Y7" s="5"/>
      <c r="Z7" s="5"/>
    </row>
    <row r="8" ht="15.75" customHeight="1">
      <c r="A8" s="8" t="s">
        <v>27</v>
      </c>
      <c r="B8" s="8" t="s">
        <v>33</v>
      </c>
      <c r="C8" s="9" t="s">
        <v>10</v>
      </c>
      <c r="D8" s="9" t="s">
        <v>11</v>
      </c>
      <c r="E8" s="9" t="s">
        <v>11</v>
      </c>
      <c r="F8" s="9" t="s">
        <v>11</v>
      </c>
      <c r="G8" s="9" t="s">
        <v>11</v>
      </c>
      <c r="H8" s="13" t="s">
        <v>34</v>
      </c>
      <c r="I8" s="12">
        <f>countif(C:C,"c1")</f>
        <v>0</v>
      </c>
      <c r="J8" s="13" t="s">
        <v>35</v>
      </c>
      <c r="K8" s="12">
        <v>0.0</v>
      </c>
      <c r="L8" s="13" t="s">
        <v>36</v>
      </c>
      <c r="M8" s="12">
        <f>countif(C:C,"c3")</f>
        <v>5</v>
      </c>
      <c r="N8" s="13" t="s">
        <v>37</v>
      </c>
      <c r="O8" s="12">
        <f>countif(C:C,"c4")</f>
        <v>0</v>
      </c>
      <c r="P8" s="12">
        <f t="shared" si="1"/>
        <v>5</v>
      </c>
      <c r="Q8" s="5"/>
      <c r="R8" s="5"/>
      <c r="S8" s="5"/>
      <c r="T8" s="5"/>
      <c r="U8" s="5"/>
      <c r="V8" s="5"/>
      <c r="W8" s="5"/>
      <c r="X8" s="5"/>
      <c r="Y8" s="5"/>
      <c r="Z8" s="5"/>
    </row>
    <row r="9" ht="15.75" customHeight="1">
      <c r="A9" s="8" t="s">
        <v>27</v>
      </c>
      <c r="B9" s="8" t="s">
        <v>38</v>
      </c>
      <c r="C9" s="9" t="s">
        <v>39</v>
      </c>
      <c r="D9" s="9" t="s">
        <v>11</v>
      </c>
      <c r="E9" s="9" t="s">
        <v>11</v>
      </c>
      <c r="F9" s="9" t="s">
        <v>11</v>
      </c>
      <c r="G9" s="9" t="s">
        <v>11</v>
      </c>
      <c r="H9" s="13" t="s">
        <v>40</v>
      </c>
      <c r="I9" s="14">
        <f>countif(C:C,"d1")</f>
        <v>8</v>
      </c>
      <c r="J9" s="13" t="s">
        <v>41</v>
      </c>
      <c r="K9" s="12">
        <f>countif(C:C,"d2")</f>
        <v>3</v>
      </c>
      <c r="L9" s="13" t="s">
        <v>42</v>
      </c>
      <c r="M9" s="12">
        <f>countif(C:C,"d3")</f>
        <v>0</v>
      </c>
      <c r="N9" s="13" t="s">
        <v>43</v>
      </c>
      <c r="O9" s="12">
        <f>countif(C:C,"d4")</f>
        <v>0</v>
      </c>
      <c r="P9" s="12">
        <f t="shared" si="1"/>
        <v>11</v>
      </c>
      <c r="Q9" s="5"/>
      <c r="R9" s="5"/>
      <c r="S9" s="5"/>
      <c r="T9" s="5"/>
      <c r="U9" s="5"/>
      <c r="V9" s="5"/>
      <c r="W9" s="5"/>
      <c r="X9" s="5"/>
      <c r="Y9" s="5"/>
      <c r="Z9" s="5"/>
    </row>
    <row r="10" ht="15.75" customHeight="1">
      <c r="A10" s="8" t="s">
        <v>27</v>
      </c>
      <c r="B10" s="8" t="s">
        <v>44</v>
      </c>
      <c r="C10" s="9" t="s">
        <v>39</v>
      </c>
      <c r="D10" s="9" t="s">
        <v>11</v>
      </c>
      <c r="E10" s="9" t="s">
        <v>11</v>
      </c>
      <c r="F10" s="9" t="s">
        <v>11</v>
      </c>
      <c r="G10" s="9" t="s">
        <v>11</v>
      </c>
      <c r="H10" s="13" t="s">
        <v>45</v>
      </c>
      <c r="I10" s="13">
        <f>countif(C:C,"e1")</f>
        <v>0</v>
      </c>
      <c r="J10" s="13" t="s">
        <v>46</v>
      </c>
      <c r="K10" s="13">
        <f>countif(C:C,"e2")</f>
        <v>0</v>
      </c>
      <c r="L10" s="13" t="s">
        <v>47</v>
      </c>
      <c r="M10" s="13">
        <f>countif(C:C,"e3")</f>
        <v>0</v>
      </c>
      <c r="N10" s="13" t="s">
        <v>48</v>
      </c>
      <c r="O10" s="13">
        <f>countif(C:C,"e4")</f>
        <v>0</v>
      </c>
      <c r="P10" s="13">
        <f t="shared" si="1"/>
        <v>0</v>
      </c>
      <c r="Q10" s="5"/>
      <c r="R10" s="5"/>
      <c r="S10" s="5"/>
      <c r="T10" s="5"/>
      <c r="U10" s="5"/>
      <c r="V10" s="5"/>
      <c r="W10" s="5"/>
      <c r="X10" s="5"/>
      <c r="Y10" s="5"/>
      <c r="Z10" s="5"/>
    </row>
    <row r="11" ht="15.75" customHeight="1">
      <c r="A11" s="8" t="s">
        <v>49</v>
      </c>
      <c r="B11" s="8" t="s">
        <v>50</v>
      </c>
      <c r="C11" s="9" t="s">
        <v>13</v>
      </c>
      <c r="D11" s="9" t="s">
        <v>11</v>
      </c>
      <c r="E11" s="9" t="s">
        <v>11</v>
      </c>
      <c r="F11" s="9" t="s">
        <v>11</v>
      </c>
      <c r="G11" s="9" t="s">
        <v>11</v>
      </c>
      <c r="H11" s="13" t="s">
        <v>51</v>
      </c>
      <c r="I11" s="15">
        <f>countif(C:C,"f1")</f>
        <v>5</v>
      </c>
      <c r="J11" s="13" t="s">
        <v>52</v>
      </c>
      <c r="K11" s="13">
        <f>countif(C:C,"f2")</f>
        <v>6</v>
      </c>
      <c r="L11" s="13" t="s">
        <v>53</v>
      </c>
      <c r="M11" s="13">
        <f>countif(C:C,"f3")</f>
        <v>3</v>
      </c>
      <c r="N11" s="13" t="s">
        <v>54</v>
      </c>
      <c r="O11" s="13">
        <f>countif(C:C,"f4")</f>
        <v>0</v>
      </c>
      <c r="P11" s="13">
        <f t="shared" si="1"/>
        <v>14</v>
      </c>
      <c r="Q11" s="5"/>
      <c r="R11" s="5"/>
      <c r="S11" s="5"/>
      <c r="T11" s="5"/>
      <c r="U11" s="5"/>
      <c r="V11" s="5"/>
      <c r="W11" s="5"/>
      <c r="X11" s="5"/>
      <c r="Y11" s="5"/>
      <c r="Z11" s="5"/>
    </row>
    <row r="12" ht="15.75" customHeight="1">
      <c r="A12" s="8" t="s">
        <v>49</v>
      </c>
      <c r="B12" s="8" t="s">
        <v>55</v>
      </c>
      <c r="C12" s="9" t="s">
        <v>13</v>
      </c>
      <c r="D12" s="9" t="s">
        <v>11</v>
      </c>
      <c r="E12" s="9" t="s">
        <v>11</v>
      </c>
      <c r="F12" s="9" t="s">
        <v>11</v>
      </c>
      <c r="G12" s="9" t="s">
        <v>11</v>
      </c>
      <c r="H12" s="13" t="s">
        <v>56</v>
      </c>
      <c r="I12" s="13">
        <f>countif(C:C,"g1")</f>
        <v>2</v>
      </c>
      <c r="J12" s="13" t="s">
        <v>57</v>
      </c>
      <c r="K12" s="13">
        <f>countif(C:C,"g2")</f>
        <v>0</v>
      </c>
      <c r="L12" s="13" t="s">
        <v>58</v>
      </c>
      <c r="M12" s="13">
        <f>countif(C:C,"g3")</f>
        <v>0</v>
      </c>
      <c r="N12" s="13" t="s">
        <v>59</v>
      </c>
      <c r="O12" s="13">
        <f>countif(C:C,"g4")</f>
        <v>0</v>
      </c>
      <c r="P12" s="13">
        <f t="shared" si="1"/>
        <v>2</v>
      </c>
      <c r="Q12" s="5"/>
      <c r="R12" s="5"/>
      <c r="S12" s="5"/>
      <c r="T12" s="5"/>
      <c r="U12" s="5"/>
      <c r="V12" s="5"/>
      <c r="W12" s="5"/>
      <c r="X12" s="5"/>
      <c r="Y12" s="5"/>
      <c r="Z12" s="5"/>
    </row>
    <row r="13" ht="15.75" customHeight="1">
      <c r="A13" s="8" t="s">
        <v>49</v>
      </c>
      <c r="B13" s="8" t="s">
        <v>60</v>
      </c>
      <c r="C13" s="9" t="s">
        <v>13</v>
      </c>
      <c r="D13" s="9" t="s">
        <v>11</v>
      </c>
      <c r="E13" s="9" t="s">
        <v>11</v>
      </c>
      <c r="F13" s="9" t="s">
        <v>11</v>
      </c>
      <c r="G13" s="9" t="s">
        <v>11</v>
      </c>
      <c r="H13" s="13" t="s">
        <v>61</v>
      </c>
      <c r="I13" s="13">
        <f>countif(C:C,"h1")</f>
        <v>0</v>
      </c>
      <c r="J13" s="13" t="s">
        <v>62</v>
      </c>
      <c r="K13" s="13">
        <f>countif(C:C,"h2")</f>
        <v>1</v>
      </c>
      <c r="L13" s="13" t="s">
        <v>63</v>
      </c>
      <c r="M13" s="13">
        <f>countif(C:C,"h3")</f>
        <v>0</v>
      </c>
      <c r="N13" s="13" t="s">
        <v>64</v>
      </c>
      <c r="O13" s="13">
        <f>countif(C:C,"h4")</f>
        <v>0</v>
      </c>
      <c r="P13" s="13">
        <f t="shared" si="1"/>
        <v>1</v>
      </c>
      <c r="Q13" s="5"/>
      <c r="R13" s="5"/>
      <c r="S13" s="5"/>
      <c r="T13" s="5"/>
      <c r="U13" s="5"/>
      <c r="V13" s="5"/>
      <c r="W13" s="5"/>
      <c r="X13" s="5"/>
      <c r="Y13" s="5"/>
      <c r="Z13" s="5"/>
    </row>
    <row r="14" ht="15.75" customHeight="1">
      <c r="A14" s="8" t="s">
        <v>49</v>
      </c>
      <c r="B14" s="8" t="s">
        <v>65</v>
      </c>
      <c r="C14" s="9" t="s">
        <v>13</v>
      </c>
      <c r="D14" s="9" t="s">
        <v>11</v>
      </c>
      <c r="E14" s="9" t="s">
        <v>11</v>
      </c>
      <c r="F14" s="9" t="s">
        <v>11</v>
      </c>
      <c r="G14" s="9" t="s">
        <v>11</v>
      </c>
      <c r="H14" s="16" t="s">
        <v>66</v>
      </c>
      <c r="I14" s="13">
        <f>countif(C:C,"i1")</f>
        <v>0</v>
      </c>
      <c r="J14" s="16" t="s">
        <v>67</v>
      </c>
      <c r="K14" s="13">
        <f>countif(C:C,"i2")</f>
        <v>0</v>
      </c>
      <c r="L14" s="16" t="s">
        <v>68</v>
      </c>
      <c r="M14" s="13">
        <f>countif(C:C,"i3")</f>
        <v>3</v>
      </c>
      <c r="N14" s="16" t="s">
        <v>69</v>
      </c>
      <c r="O14" s="13">
        <f>countif(C:C,"i4")</f>
        <v>0</v>
      </c>
      <c r="P14" s="13">
        <f t="shared" si="1"/>
        <v>3</v>
      </c>
      <c r="Q14" s="5"/>
      <c r="R14" s="5"/>
      <c r="S14" s="5"/>
      <c r="T14" s="5"/>
      <c r="U14" s="5"/>
      <c r="V14" s="5"/>
      <c r="W14" s="5"/>
      <c r="X14" s="5"/>
      <c r="Y14" s="5"/>
      <c r="Z14" s="5"/>
    </row>
    <row r="15" ht="15.75" customHeight="1">
      <c r="A15" s="8" t="s">
        <v>70</v>
      </c>
      <c r="B15" s="8" t="s">
        <v>71</v>
      </c>
      <c r="C15" s="9" t="s">
        <v>72</v>
      </c>
      <c r="D15" s="9" t="s">
        <v>11</v>
      </c>
      <c r="E15" s="9" t="s">
        <v>11</v>
      </c>
      <c r="F15" s="9" t="s">
        <v>11</v>
      </c>
      <c r="G15" s="9" t="s">
        <v>11</v>
      </c>
      <c r="H15" s="16" t="s">
        <v>73</v>
      </c>
      <c r="I15" s="13">
        <f>countif(C:C,"j1")</f>
        <v>0</v>
      </c>
      <c r="J15" s="16" t="s">
        <v>74</v>
      </c>
      <c r="K15" s="13">
        <f>countif(C:C,"j2")</f>
        <v>0</v>
      </c>
      <c r="L15" s="16" t="s">
        <v>75</v>
      </c>
      <c r="M15" s="13">
        <f>countif(C:C,"j3")</f>
        <v>0</v>
      </c>
      <c r="N15" s="16" t="s">
        <v>76</v>
      </c>
      <c r="O15" s="13">
        <f>countif(C:C,"j4")</f>
        <v>0</v>
      </c>
      <c r="P15" s="13">
        <f t="shared" si="1"/>
        <v>0</v>
      </c>
      <c r="Q15" s="5"/>
      <c r="R15" s="5"/>
      <c r="S15" s="5"/>
      <c r="T15" s="5"/>
      <c r="U15" s="5"/>
      <c r="V15" s="5"/>
      <c r="W15" s="5"/>
      <c r="X15" s="5"/>
      <c r="Y15" s="5"/>
      <c r="Z15" s="5"/>
    </row>
    <row r="16" ht="15.75" customHeight="1">
      <c r="A16" s="8" t="s">
        <v>70</v>
      </c>
      <c r="B16" s="8" t="s">
        <v>77</v>
      </c>
      <c r="C16" s="9" t="s">
        <v>72</v>
      </c>
      <c r="D16" s="9" t="s">
        <v>11</v>
      </c>
      <c r="E16" s="9" t="s">
        <v>11</v>
      </c>
      <c r="F16" s="9" t="s">
        <v>11</v>
      </c>
      <c r="G16" s="9" t="s">
        <v>11</v>
      </c>
      <c r="H16" s="17" t="s">
        <v>78</v>
      </c>
      <c r="I16" s="18"/>
      <c r="J16" s="18"/>
      <c r="K16" s="18"/>
      <c r="L16" s="18"/>
      <c r="M16" s="18"/>
      <c r="N16" s="18"/>
      <c r="O16" s="19"/>
      <c r="P16" s="13">
        <f t="shared" si="1"/>
        <v>0</v>
      </c>
      <c r="Q16" s="5"/>
      <c r="R16" s="5"/>
      <c r="S16" s="5"/>
      <c r="T16" s="5"/>
      <c r="U16" s="5"/>
      <c r="V16" s="5"/>
      <c r="W16" s="5"/>
      <c r="X16" s="5"/>
      <c r="Y16" s="5"/>
      <c r="Z16" s="5"/>
    </row>
    <row r="17" ht="15.75" customHeight="1">
      <c r="A17" s="8" t="s">
        <v>70</v>
      </c>
      <c r="B17" s="8" t="s">
        <v>79</v>
      </c>
      <c r="C17" s="9" t="s">
        <v>80</v>
      </c>
      <c r="D17" s="9" t="s">
        <v>11</v>
      </c>
      <c r="E17" s="9" t="s">
        <v>11</v>
      </c>
      <c r="F17" s="9" t="s">
        <v>11</v>
      </c>
      <c r="G17" s="9" t="s">
        <v>11</v>
      </c>
      <c r="H17" s="20" t="s">
        <v>81</v>
      </c>
      <c r="I17" s="18"/>
      <c r="J17" s="18"/>
      <c r="K17" s="18"/>
      <c r="L17" s="18"/>
      <c r="M17" s="18"/>
      <c r="N17" s="18"/>
      <c r="O17" s="19"/>
      <c r="P17" s="13">
        <f>sum(P6:P16)</f>
        <v>74</v>
      </c>
      <c r="Q17" s="5"/>
      <c r="R17" s="5"/>
      <c r="S17" s="5"/>
      <c r="T17" s="5"/>
      <c r="U17" s="5"/>
      <c r="V17" s="5"/>
      <c r="W17" s="5"/>
      <c r="X17" s="5"/>
      <c r="Y17" s="5"/>
      <c r="Z17" s="5"/>
    </row>
    <row r="18" ht="15.75" customHeight="1">
      <c r="A18" s="8" t="s">
        <v>70</v>
      </c>
      <c r="B18" s="8" t="s">
        <v>82</v>
      </c>
      <c r="C18" s="9" t="s">
        <v>72</v>
      </c>
      <c r="D18" s="9" t="s">
        <v>11</v>
      </c>
      <c r="E18" s="9" t="s">
        <v>11</v>
      </c>
      <c r="F18" s="9" t="s">
        <v>11</v>
      </c>
      <c r="G18" s="9" t="s">
        <v>11</v>
      </c>
      <c r="H18" s="21"/>
      <c r="I18" s="22" t="s">
        <v>83</v>
      </c>
      <c r="J18" s="23" t="s">
        <v>84</v>
      </c>
      <c r="K18" s="24"/>
      <c r="L18" s="25"/>
      <c r="M18" s="25"/>
      <c r="N18" s="25"/>
      <c r="O18" s="25"/>
      <c r="P18" s="2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ht="15.75" customHeight="1">
      <c r="A19" s="8" t="s">
        <v>85</v>
      </c>
      <c r="B19" s="8" t="s">
        <v>86</v>
      </c>
      <c r="C19" s="9" t="s">
        <v>87</v>
      </c>
      <c r="D19" s="9" t="s">
        <v>11</v>
      </c>
      <c r="E19" s="9" t="s">
        <v>11</v>
      </c>
      <c r="F19" s="9" t="s">
        <v>11</v>
      </c>
      <c r="G19" s="9" t="s">
        <v>11</v>
      </c>
      <c r="H19" s="26" t="s">
        <v>4</v>
      </c>
      <c r="I19" s="22">
        <f>countif(D:D,"o")</f>
        <v>0</v>
      </c>
      <c r="J19" s="22">
        <f>countif(D:D,"x")</f>
        <v>74</v>
      </c>
      <c r="K19" s="24"/>
      <c r="L19" s="25"/>
      <c r="M19" s="25"/>
      <c r="N19" s="25"/>
      <c r="O19" s="25"/>
      <c r="P19" s="2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ht="15.75" customHeight="1">
      <c r="A20" s="8" t="s">
        <v>85</v>
      </c>
      <c r="B20" s="8" t="s">
        <v>88</v>
      </c>
      <c r="C20" s="9" t="s">
        <v>87</v>
      </c>
      <c r="D20" s="9" t="s">
        <v>11</v>
      </c>
      <c r="E20" s="9" t="s">
        <v>11</v>
      </c>
      <c r="F20" s="9" t="s">
        <v>11</v>
      </c>
      <c r="G20" s="9" t="s">
        <v>11</v>
      </c>
      <c r="H20" s="26" t="s">
        <v>5</v>
      </c>
      <c r="I20" s="22">
        <f>countif(E:E,"o")</f>
        <v>1</v>
      </c>
      <c r="J20" s="22">
        <f>countif(E:E,"x")</f>
        <v>73</v>
      </c>
      <c r="K20" s="25"/>
      <c r="L20" s="25"/>
      <c r="M20" s="25"/>
      <c r="N20" s="25"/>
      <c r="O20" s="25"/>
      <c r="P20" s="2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ht="15.75" customHeight="1">
      <c r="A21" s="8" t="s">
        <v>85</v>
      </c>
      <c r="B21" s="8" t="s">
        <v>89</v>
      </c>
      <c r="C21" s="9" t="s">
        <v>87</v>
      </c>
      <c r="D21" s="9" t="s">
        <v>11</v>
      </c>
      <c r="E21" s="9" t="s">
        <v>11</v>
      </c>
      <c r="F21" s="9" t="s">
        <v>11</v>
      </c>
      <c r="G21" s="9" t="s">
        <v>11</v>
      </c>
      <c r="H21" s="26" t="s">
        <v>6</v>
      </c>
      <c r="I21" s="22">
        <f>countif(F:F,"o")</f>
        <v>0</v>
      </c>
      <c r="J21" s="22">
        <f>countif(F:F,"x")</f>
        <v>74</v>
      </c>
      <c r="K21" s="25"/>
      <c r="L21" s="25"/>
      <c r="M21" s="25"/>
      <c r="N21" s="25"/>
      <c r="O21" s="25"/>
      <c r="P21" s="2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ht="15.75" customHeight="1">
      <c r="A22" s="8" t="s">
        <v>85</v>
      </c>
      <c r="B22" s="8" t="s">
        <v>90</v>
      </c>
      <c r="C22" s="9" t="s">
        <v>91</v>
      </c>
      <c r="D22" s="9" t="s">
        <v>11</v>
      </c>
      <c r="E22" s="9" t="s">
        <v>11</v>
      </c>
      <c r="F22" s="9" t="s">
        <v>11</v>
      </c>
      <c r="G22" s="9" t="s">
        <v>11</v>
      </c>
      <c r="H22" s="27" t="s">
        <v>7</v>
      </c>
      <c r="I22" s="22">
        <f>countif(G:G,"o")</f>
        <v>0</v>
      </c>
      <c r="J22" s="22">
        <f>countif(G:G,"x")</f>
        <v>74</v>
      </c>
      <c r="K22" s="25"/>
      <c r="L22" s="25"/>
      <c r="M22" s="25"/>
      <c r="N22" s="25"/>
      <c r="O22" s="25"/>
      <c r="P22" s="2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ht="15.75" customHeight="1">
      <c r="A23" s="8" t="s">
        <v>92</v>
      </c>
      <c r="B23" s="8" t="s">
        <v>93</v>
      </c>
      <c r="C23" s="28" t="s">
        <v>94</v>
      </c>
      <c r="D23" s="9" t="s">
        <v>11</v>
      </c>
      <c r="E23" s="9" t="s">
        <v>11</v>
      </c>
      <c r="F23" s="9" t="s">
        <v>11</v>
      </c>
      <c r="G23" s="9" t="s">
        <v>11</v>
      </c>
    </row>
    <row r="24" ht="15.75" customHeight="1">
      <c r="A24" s="8" t="s">
        <v>92</v>
      </c>
      <c r="B24" s="8" t="s">
        <v>95</v>
      </c>
      <c r="C24" s="28" t="s">
        <v>96</v>
      </c>
      <c r="D24" s="9" t="s">
        <v>11</v>
      </c>
      <c r="E24" s="9" t="s">
        <v>11</v>
      </c>
      <c r="F24" s="9" t="s">
        <v>11</v>
      </c>
      <c r="G24" s="9" t="s">
        <v>11</v>
      </c>
    </row>
    <row r="25" ht="15.75" customHeight="1">
      <c r="A25" s="8" t="s">
        <v>92</v>
      </c>
      <c r="B25" s="8" t="s">
        <v>97</v>
      </c>
      <c r="C25" s="28" t="s">
        <v>98</v>
      </c>
      <c r="D25" s="9" t="s">
        <v>11</v>
      </c>
      <c r="E25" s="9" t="s">
        <v>11</v>
      </c>
      <c r="F25" s="9" t="s">
        <v>11</v>
      </c>
      <c r="G25" s="9" t="s">
        <v>11</v>
      </c>
    </row>
    <row r="26" ht="15.75" customHeight="1">
      <c r="A26" s="8" t="s">
        <v>92</v>
      </c>
      <c r="B26" s="8" t="s">
        <v>99</v>
      </c>
      <c r="C26" s="28" t="s">
        <v>94</v>
      </c>
      <c r="D26" s="9" t="s">
        <v>11</v>
      </c>
      <c r="E26" s="9" t="s">
        <v>11</v>
      </c>
      <c r="F26" s="9" t="s">
        <v>11</v>
      </c>
      <c r="G26" s="9" t="s">
        <v>11</v>
      </c>
    </row>
    <row r="27" ht="15.75" customHeight="1">
      <c r="A27" s="8" t="s">
        <v>100</v>
      </c>
      <c r="B27" s="8" t="s">
        <v>101</v>
      </c>
      <c r="C27" s="28" t="s">
        <v>87</v>
      </c>
      <c r="D27" s="9" t="s">
        <v>11</v>
      </c>
      <c r="E27" s="9" t="s">
        <v>11</v>
      </c>
      <c r="F27" s="9" t="s">
        <v>11</v>
      </c>
      <c r="G27" s="9" t="s">
        <v>11</v>
      </c>
    </row>
    <row r="28" ht="15.75" customHeight="1">
      <c r="A28" s="8" t="s">
        <v>100</v>
      </c>
      <c r="B28" s="8" t="s">
        <v>102</v>
      </c>
      <c r="C28" s="28" t="s">
        <v>87</v>
      </c>
      <c r="D28" s="9" t="s">
        <v>11</v>
      </c>
      <c r="E28" s="9" t="s">
        <v>11</v>
      </c>
      <c r="F28" s="9" t="s">
        <v>11</v>
      </c>
      <c r="G28" s="9" t="s">
        <v>11</v>
      </c>
    </row>
    <row r="29" ht="15.75" customHeight="1">
      <c r="A29" s="8" t="s">
        <v>100</v>
      </c>
      <c r="B29" s="8" t="s">
        <v>103</v>
      </c>
      <c r="C29" s="28" t="s">
        <v>104</v>
      </c>
      <c r="D29" s="9" t="s">
        <v>11</v>
      </c>
      <c r="E29" s="9" t="s">
        <v>11</v>
      </c>
      <c r="F29" s="9" t="s">
        <v>11</v>
      </c>
      <c r="G29" s="9" t="s">
        <v>11</v>
      </c>
    </row>
    <row r="30" ht="15.75" customHeight="1">
      <c r="A30" s="8" t="s">
        <v>100</v>
      </c>
      <c r="B30" s="8" t="s">
        <v>105</v>
      </c>
      <c r="C30" s="28" t="s">
        <v>87</v>
      </c>
      <c r="D30" s="9" t="s">
        <v>11</v>
      </c>
      <c r="E30" s="9" t="s">
        <v>11</v>
      </c>
      <c r="F30" s="9" t="s">
        <v>11</v>
      </c>
      <c r="G30" s="9" t="s">
        <v>11</v>
      </c>
    </row>
    <row r="31" ht="15.75" customHeight="1">
      <c r="A31" s="8" t="s">
        <v>106</v>
      </c>
      <c r="B31" s="8" t="s">
        <v>107</v>
      </c>
      <c r="C31" s="28" t="s">
        <v>108</v>
      </c>
      <c r="D31" s="9" t="s">
        <v>11</v>
      </c>
      <c r="E31" s="9" t="s">
        <v>11</v>
      </c>
      <c r="F31" s="9" t="s">
        <v>11</v>
      </c>
      <c r="G31" s="9" t="s">
        <v>11</v>
      </c>
    </row>
    <row r="32" ht="15.75" customHeight="1">
      <c r="A32" s="8" t="s">
        <v>106</v>
      </c>
      <c r="B32" s="8" t="s">
        <v>109</v>
      </c>
      <c r="C32" s="28" t="s">
        <v>108</v>
      </c>
      <c r="D32" s="9" t="s">
        <v>11</v>
      </c>
      <c r="E32" s="9" t="s">
        <v>11</v>
      </c>
      <c r="F32" s="9" t="s">
        <v>11</v>
      </c>
      <c r="G32" s="9" t="s">
        <v>11</v>
      </c>
    </row>
    <row r="33" ht="15.75" customHeight="1">
      <c r="A33" s="8" t="s">
        <v>106</v>
      </c>
      <c r="B33" s="8" t="s">
        <v>110</v>
      </c>
      <c r="C33" s="28" t="s">
        <v>108</v>
      </c>
      <c r="D33" s="9" t="s">
        <v>11</v>
      </c>
      <c r="E33" s="9" t="s">
        <v>11</v>
      </c>
      <c r="F33" s="9" t="s">
        <v>11</v>
      </c>
      <c r="G33" s="9" t="s">
        <v>11</v>
      </c>
    </row>
    <row r="34" ht="15.75" customHeight="1">
      <c r="A34" s="8" t="s">
        <v>106</v>
      </c>
      <c r="B34" s="8" t="s">
        <v>111</v>
      </c>
      <c r="C34" s="28" t="s">
        <v>108</v>
      </c>
      <c r="D34" s="9" t="s">
        <v>11</v>
      </c>
      <c r="E34" s="9" t="s">
        <v>112</v>
      </c>
      <c r="F34" s="9" t="s">
        <v>11</v>
      </c>
      <c r="G34" s="9" t="s">
        <v>11</v>
      </c>
    </row>
    <row r="35" ht="15.75" customHeight="1">
      <c r="A35" s="8" t="s">
        <v>106</v>
      </c>
      <c r="B35" s="8" t="s">
        <v>113</v>
      </c>
      <c r="C35" s="28" t="s">
        <v>108</v>
      </c>
      <c r="D35" s="9" t="s">
        <v>11</v>
      </c>
      <c r="E35" s="9" t="s">
        <v>11</v>
      </c>
      <c r="F35" s="9" t="s">
        <v>11</v>
      </c>
      <c r="G35" s="9" t="s">
        <v>11</v>
      </c>
    </row>
    <row r="36" ht="15.75" customHeight="1">
      <c r="A36" s="8" t="s">
        <v>114</v>
      </c>
      <c r="B36" s="29" t="s">
        <v>115</v>
      </c>
      <c r="C36" s="28" t="s">
        <v>80</v>
      </c>
      <c r="D36" s="9" t="s">
        <v>11</v>
      </c>
      <c r="E36" s="9" t="s">
        <v>11</v>
      </c>
      <c r="F36" s="9" t="s">
        <v>11</v>
      </c>
      <c r="G36" s="9" t="s">
        <v>11</v>
      </c>
    </row>
    <row r="37" ht="15.75" customHeight="1">
      <c r="A37" s="8" t="s">
        <v>114</v>
      </c>
      <c r="B37" s="29" t="s">
        <v>116</v>
      </c>
      <c r="C37" s="28" t="s">
        <v>117</v>
      </c>
      <c r="D37" s="9" t="s">
        <v>11</v>
      </c>
      <c r="E37" s="9" t="s">
        <v>11</v>
      </c>
      <c r="F37" s="9" t="s">
        <v>11</v>
      </c>
      <c r="G37" s="9" t="s">
        <v>11</v>
      </c>
    </row>
    <row r="38" ht="15.75" customHeight="1">
      <c r="A38" s="8" t="s">
        <v>114</v>
      </c>
      <c r="B38" s="29" t="s">
        <v>118</v>
      </c>
      <c r="C38" s="28" t="s">
        <v>87</v>
      </c>
      <c r="D38" s="9" t="s">
        <v>11</v>
      </c>
      <c r="E38" s="9" t="s">
        <v>11</v>
      </c>
      <c r="F38" s="9" t="s">
        <v>11</v>
      </c>
      <c r="G38" s="9" t="s">
        <v>11</v>
      </c>
    </row>
    <row r="39" ht="15.75" customHeight="1">
      <c r="A39" s="8" t="s">
        <v>114</v>
      </c>
      <c r="B39" s="29" t="s">
        <v>119</v>
      </c>
      <c r="C39" s="28" t="s">
        <v>39</v>
      </c>
      <c r="D39" s="9" t="s">
        <v>11</v>
      </c>
      <c r="E39" s="9" t="s">
        <v>11</v>
      </c>
      <c r="F39" s="9" t="s">
        <v>11</v>
      </c>
      <c r="G39" s="9" t="s">
        <v>11</v>
      </c>
    </row>
    <row r="40" ht="15.75" customHeight="1">
      <c r="A40" s="8" t="s">
        <v>120</v>
      </c>
      <c r="B40" s="29" t="s">
        <v>121</v>
      </c>
      <c r="C40" s="28" t="s">
        <v>91</v>
      </c>
      <c r="D40" s="9" t="s">
        <v>11</v>
      </c>
      <c r="E40" s="9" t="s">
        <v>11</v>
      </c>
      <c r="F40" s="9" t="s">
        <v>11</v>
      </c>
      <c r="G40" s="9" t="s">
        <v>11</v>
      </c>
    </row>
    <row r="41" ht="15.75" customHeight="1">
      <c r="A41" s="8" t="s">
        <v>120</v>
      </c>
      <c r="B41" s="29" t="s">
        <v>122</v>
      </c>
      <c r="C41" s="28" t="s">
        <v>91</v>
      </c>
      <c r="D41" s="9" t="s">
        <v>11</v>
      </c>
      <c r="E41" s="9" t="s">
        <v>11</v>
      </c>
      <c r="F41" s="9" t="s">
        <v>11</v>
      </c>
      <c r="G41" s="9" t="s">
        <v>11</v>
      </c>
    </row>
    <row r="42" ht="15.75" customHeight="1">
      <c r="A42" s="8" t="s">
        <v>123</v>
      </c>
      <c r="B42" s="29" t="s">
        <v>124</v>
      </c>
      <c r="C42" s="28" t="s">
        <v>94</v>
      </c>
      <c r="D42" s="9" t="s">
        <v>11</v>
      </c>
      <c r="E42" s="9" t="s">
        <v>11</v>
      </c>
      <c r="F42" s="9" t="s">
        <v>11</v>
      </c>
      <c r="G42" s="9" t="s">
        <v>11</v>
      </c>
    </row>
    <row r="43" ht="15.75" customHeight="1">
      <c r="A43" s="8" t="s">
        <v>123</v>
      </c>
      <c r="B43" s="29" t="s">
        <v>125</v>
      </c>
      <c r="C43" s="28" t="s">
        <v>91</v>
      </c>
      <c r="D43" s="9" t="s">
        <v>11</v>
      </c>
      <c r="E43" s="9" t="s">
        <v>11</v>
      </c>
      <c r="F43" s="9" t="s">
        <v>11</v>
      </c>
      <c r="G43" s="9" t="s">
        <v>11</v>
      </c>
    </row>
    <row r="44" ht="15.75" customHeight="1">
      <c r="A44" s="8" t="s">
        <v>123</v>
      </c>
      <c r="B44" s="29" t="s">
        <v>126</v>
      </c>
      <c r="C44" s="28" t="s">
        <v>94</v>
      </c>
      <c r="D44" s="9" t="s">
        <v>11</v>
      </c>
      <c r="E44" s="9" t="s">
        <v>11</v>
      </c>
      <c r="F44" s="9" t="s">
        <v>11</v>
      </c>
      <c r="G44" s="9" t="s">
        <v>11</v>
      </c>
    </row>
    <row r="45" ht="15.75" customHeight="1">
      <c r="A45" s="8" t="s">
        <v>127</v>
      </c>
      <c r="B45" s="29" t="s">
        <v>128</v>
      </c>
      <c r="C45" s="28" t="s">
        <v>13</v>
      </c>
      <c r="D45" s="9" t="s">
        <v>11</v>
      </c>
      <c r="E45" s="9" t="s">
        <v>11</v>
      </c>
      <c r="F45" s="9" t="s">
        <v>11</v>
      </c>
      <c r="G45" s="9" t="s">
        <v>11</v>
      </c>
    </row>
    <row r="46" ht="15.75" customHeight="1">
      <c r="A46" s="8" t="s">
        <v>127</v>
      </c>
      <c r="B46" s="29" t="s">
        <v>129</v>
      </c>
      <c r="C46" s="28" t="s">
        <v>98</v>
      </c>
      <c r="D46" s="9" t="s">
        <v>11</v>
      </c>
      <c r="E46" s="9" t="s">
        <v>11</v>
      </c>
      <c r="F46" s="9" t="s">
        <v>11</v>
      </c>
      <c r="G46" s="9" t="s">
        <v>11</v>
      </c>
    </row>
    <row r="47" ht="15.75" customHeight="1">
      <c r="A47" s="8" t="s">
        <v>127</v>
      </c>
      <c r="B47" s="29" t="s">
        <v>130</v>
      </c>
      <c r="C47" s="28" t="s">
        <v>91</v>
      </c>
      <c r="D47" s="9" t="s">
        <v>11</v>
      </c>
      <c r="E47" s="9" t="s">
        <v>11</v>
      </c>
      <c r="F47" s="9" t="s">
        <v>11</v>
      </c>
      <c r="G47" s="9" t="s">
        <v>11</v>
      </c>
    </row>
    <row r="48" ht="15.75" customHeight="1">
      <c r="A48" s="8" t="s">
        <v>131</v>
      </c>
      <c r="B48" s="29" t="s">
        <v>132</v>
      </c>
      <c r="C48" s="28" t="s">
        <v>80</v>
      </c>
      <c r="D48" s="9" t="s">
        <v>11</v>
      </c>
      <c r="E48" s="9" t="s">
        <v>11</v>
      </c>
      <c r="F48" s="9" t="s">
        <v>11</v>
      </c>
      <c r="G48" s="9" t="s">
        <v>11</v>
      </c>
    </row>
    <row r="49" ht="15.75" customHeight="1">
      <c r="A49" s="8" t="s">
        <v>131</v>
      </c>
      <c r="B49" s="29" t="s">
        <v>133</v>
      </c>
      <c r="C49" s="28" t="s">
        <v>91</v>
      </c>
      <c r="D49" s="9" t="s">
        <v>11</v>
      </c>
      <c r="E49" s="9" t="s">
        <v>11</v>
      </c>
      <c r="F49" s="9" t="s">
        <v>11</v>
      </c>
      <c r="G49" s="9" t="s">
        <v>11</v>
      </c>
    </row>
    <row r="50" ht="15.75" customHeight="1">
      <c r="A50" s="8" t="s">
        <v>134</v>
      </c>
      <c r="B50" s="29" t="s">
        <v>135</v>
      </c>
      <c r="C50" s="28" t="s">
        <v>15</v>
      </c>
      <c r="D50" s="9" t="s">
        <v>11</v>
      </c>
      <c r="E50" s="9" t="s">
        <v>11</v>
      </c>
      <c r="F50" s="9" t="s">
        <v>11</v>
      </c>
      <c r="G50" s="9" t="s">
        <v>11</v>
      </c>
    </row>
    <row r="51" ht="15.75" customHeight="1">
      <c r="A51" s="8" t="s">
        <v>134</v>
      </c>
      <c r="B51" s="29" t="s">
        <v>136</v>
      </c>
      <c r="C51" s="28" t="s">
        <v>94</v>
      </c>
      <c r="D51" s="9" t="s">
        <v>11</v>
      </c>
      <c r="E51" s="9" t="s">
        <v>11</v>
      </c>
      <c r="F51" s="9" t="s">
        <v>11</v>
      </c>
      <c r="G51" s="9" t="s">
        <v>11</v>
      </c>
    </row>
    <row r="52" ht="15.75" customHeight="1">
      <c r="A52" s="8" t="s">
        <v>137</v>
      </c>
      <c r="B52" s="29" t="s">
        <v>138</v>
      </c>
      <c r="C52" s="28" t="s">
        <v>94</v>
      </c>
      <c r="D52" s="9" t="s">
        <v>11</v>
      </c>
      <c r="E52" s="9" t="s">
        <v>11</v>
      </c>
      <c r="F52" s="9" t="s">
        <v>11</v>
      </c>
      <c r="G52" s="9" t="s">
        <v>11</v>
      </c>
    </row>
    <row r="53" ht="15.75" customHeight="1">
      <c r="A53" s="8" t="s">
        <v>137</v>
      </c>
      <c r="B53" s="29" t="s">
        <v>139</v>
      </c>
      <c r="C53" s="28" t="s">
        <v>91</v>
      </c>
      <c r="D53" s="9" t="s">
        <v>11</v>
      </c>
      <c r="E53" s="9" t="s">
        <v>11</v>
      </c>
      <c r="F53" s="9" t="s">
        <v>11</v>
      </c>
      <c r="G53" s="9" t="s">
        <v>11</v>
      </c>
    </row>
    <row r="54" ht="15.75" customHeight="1">
      <c r="A54" s="8" t="s">
        <v>137</v>
      </c>
      <c r="B54" s="29" t="s">
        <v>140</v>
      </c>
      <c r="C54" s="28" t="s">
        <v>80</v>
      </c>
      <c r="D54" s="9" t="s">
        <v>11</v>
      </c>
      <c r="E54" s="9" t="s">
        <v>11</v>
      </c>
      <c r="F54" s="9" t="s">
        <v>11</v>
      </c>
      <c r="G54" s="9" t="s">
        <v>11</v>
      </c>
    </row>
    <row r="55" ht="15.75" customHeight="1">
      <c r="A55" s="8" t="s">
        <v>141</v>
      </c>
      <c r="B55" s="29" t="s">
        <v>142</v>
      </c>
      <c r="C55" s="28" t="s">
        <v>10</v>
      </c>
      <c r="D55" s="9" t="s">
        <v>11</v>
      </c>
      <c r="E55" s="9" t="s">
        <v>11</v>
      </c>
      <c r="F55" s="9" t="s">
        <v>11</v>
      </c>
      <c r="G55" s="9" t="s">
        <v>11</v>
      </c>
    </row>
    <row r="56" ht="15.75" customHeight="1">
      <c r="A56" s="8" t="s">
        <v>141</v>
      </c>
      <c r="B56" s="29" t="s">
        <v>143</v>
      </c>
      <c r="C56" s="28" t="s">
        <v>13</v>
      </c>
      <c r="D56" s="9" t="s">
        <v>11</v>
      </c>
      <c r="E56" s="9" t="s">
        <v>11</v>
      </c>
      <c r="F56" s="9" t="s">
        <v>11</v>
      </c>
      <c r="G56" s="9" t="s">
        <v>11</v>
      </c>
    </row>
    <row r="57" ht="15.75" customHeight="1">
      <c r="A57" s="8" t="s">
        <v>141</v>
      </c>
      <c r="B57" s="29" t="s">
        <v>144</v>
      </c>
      <c r="C57" s="28" t="s">
        <v>87</v>
      </c>
      <c r="D57" s="9" t="s">
        <v>11</v>
      </c>
      <c r="E57" s="9" t="s">
        <v>11</v>
      </c>
      <c r="F57" s="9" t="s">
        <v>11</v>
      </c>
      <c r="G57" s="9" t="s">
        <v>11</v>
      </c>
    </row>
    <row r="58" ht="15.75" customHeight="1">
      <c r="A58" s="8" t="s">
        <v>145</v>
      </c>
      <c r="B58" s="29" t="s">
        <v>55</v>
      </c>
      <c r="C58" s="28" t="s">
        <v>13</v>
      </c>
      <c r="D58" s="9" t="s">
        <v>11</v>
      </c>
      <c r="E58" s="9" t="s">
        <v>11</v>
      </c>
      <c r="F58" s="9" t="s">
        <v>11</v>
      </c>
      <c r="G58" s="9" t="s">
        <v>11</v>
      </c>
    </row>
    <row r="59" ht="15.75" customHeight="1">
      <c r="A59" s="8" t="s">
        <v>145</v>
      </c>
      <c r="B59" s="29" t="s">
        <v>146</v>
      </c>
      <c r="C59" s="28" t="s">
        <v>87</v>
      </c>
      <c r="D59" s="9" t="s">
        <v>11</v>
      </c>
      <c r="E59" s="9" t="s">
        <v>11</v>
      </c>
      <c r="F59" s="9" t="s">
        <v>11</v>
      </c>
      <c r="G59" s="9" t="s">
        <v>11</v>
      </c>
    </row>
    <row r="60" ht="15.75" customHeight="1">
      <c r="A60" s="8" t="s">
        <v>145</v>
      </c>
      <c r="B60" s="29" t="s">
        <v>147</v>
      </c>
      <c r="C60" s="28" t="s">
        <v>87</v>
      </c>
      <c r="D60" s="9" t="s">
        <v>11</v>
      </c>
      <c r="E60" s="9" t="s">
        <v>11</v>
      </c>
      <c r="F60" s="9" t="s">
        <v>11</v>
      </c>
      <c r="G60" s="9" t="s">
        <v>11</v>
      </c>
    </row>
    <row r="61" ht="15.75" customHeight="1">
      <c r="A61" s="8" t="s">
        <v>148</v>
      </c>
      <c r="B61" s="29" t="s">
        <v>149</v>
      </c>
      <c r="C61" s="28" t="s">
        <v>13</v>
      </c>
      <c r="D61" s="9" t="s">
        <v>11</v>
      </c>
      <c r="E61" s="9" t="s">
        <v>11</v>
      </c>
      <c r="F61" s="9" t="s">
        <v>11</v>
      </c>
      <c r="G61" s="9" t="s">
        <v>11</v>
      </c>
    </row>
    <row r="62" ht="15.75" customHeight="1">
      <c r="A62" s="8" t="s">
        <v>148</v>
      </c>
      <c r="B62" s="29" t="s">
        <v>150</v>
      </c>
      <c r="C62" s="28" t="s">
        <v>104</v>
      </c>
      <c r="D62" s="9" t="s">
        <v>11</v>
      </c>
      <c r="E62" s="9" t="s">
        <v>11</v>
      </c>
      <c r="F62" s="9" t="s">
        <v>11</v>
      </c>
      <c r="G62" s="9" t="s">
        <v>11</v>
      </c>
    </row>
    <row r="63" ht="15.75" customHeight="1">
      <c r="A63" s="8" t="s">
        <v>151</v>
      </c>
      <c r="B63" s="29" t="s">
        <v>152</v>
      </c>
      <c r="C63" s="28" t="s">
        <v>10</v>
      </c>
      <c r="D63" s="9" t="s">
        <v>11</v>
      </c>
      <c r="E63" s="9" t="s">
        <v>11</v>
      </c>
      <c r="F63" s="9" t="s">
        <v>11</v>
      </c>
      <c r="G63" s="9" t="s">
        <v>11</v>
      </c>
    </row>
    <row r="64" ht="15.75" customHeight="1">
      <c r="A64" s="8" t="s">
        <v>151</v>
      </c>
      <c r="B64" s="29" t="s">
        <v>153</v>
      </c>
      <c r="C64" s="28" t="s">
        <v>96</v>
      </c>
      <c r="D64" s="9" t="s">
        <v>11</v>
      </c>
      <c r="E64" s="9" t="s">
        <v>11</v>
      </c>
      <c r="F64" s="9" t="s">
        <v>11</v>
      </c>
      <c r="G64" s="9" t="s">
        <v>11</v>
      </c>
    </row>
    <row r="65" ht="15.75" customHeight="1">
      <c r="A65" s="8" t="s">
        <v>151</v>
      </c>
      <c r="B65" s="29" t="s">
        <v>154</v>
      </c>
      <c r="C65" s="28" t="s">
        <v>80</v>
      </c>
      <c r="D65" s="9" t="s">
        <v>11</v>
      </c>
      <c r="E65" s="9" t="s">
        <v>11</v>
      </c>
      <c r="F65" s="9" t="s">
        <v>11</v>
      </c>
      <c r="G65" s="9" t="s">
        <v>11</v>
      </c>
    </row>
    <row r="66" ht="15.75" customHeight="1">
      <c r="A66" s="8" t="s">
        <v>151</v>
      </c>
      <c r="B66" s="29" t="s">
        <v>155</v>
      </c>
      <c r="C66" s="28" t="s">
        <v>98</v>
      </c>
      <c r="D66" s="9" t="s">
        <v>11</v>
      </c>
      <c r="E66" s="9" t="s">
        <v>11</v>
      </c>
      <c r="F66" s="9" t="s">
        <v>11</v>
      </c>
      <c r="G66" s="9" t="s">
        <v>11</v>
      </c>
    </row>
    <row r="67" ht="15.75" customHeight="1">
      <c r="A67" s="8" t="s">
        <v>156</v>
      </c>
      <c r="B67" s="29" t="s">
        <v>157</v>
      </c>
      <c r="C67" s="28" t="s">
        <v>94</v>
      </c>
      <c r="D67" s="9" t="s">
        <v>11</v>
      </c>
      <c r="E67" s="9" t="s">
        <v>11</v>
      </c>
      <c r="F67" s="9" t="s">
        <v>11</v>
      </c>
      <c r="G67" s="9" t="s">
        <v>11</v>
      </c>
    </row>
    <row r="68" ht="15.75" customHeight="1">
      <c r="A68" s="8" t="s">
        <v>156</v>
      </c>
      <c r="B68" s="29" t="s">
        <v>158</v>
      </c>
      <c r="C68" s="28" t="s">
        <v>94</v>
      </c>
      <c r="D68" s="9" t="s">
        <v>11</v>
      </c>
      <c r="E68" s="9" t="s">
        <v>11</v>
      </c>
      <c r="F68" s="9" t="s">
        <v>11</v>
      </c>
      <c r="G68" s="9" t="s">
        <v>11</v>
      </c>
    </row>
    <row r="69" ht="15.75" customHeight="1">
      <c r="A69" s="8" t="s">
        <v>159</v>
      </c>
      <c r="B69" s="29" t="s">
        <v>160</v>
      </c>
      <c r="C69" s="28" t="s">
        <v>117</v>
      </c>
      <c r="D69" s="9" t="s">
        <v>11</v>
      </c>
      <c r="E69" s="9" t="s">
        <v>11</v>
      </c>
      <c r="F69" s="9" t="s">
        <v>11</v>
      </c>
      <c r="G69" s="9" t="s">
        <v>11</v>
      </c>
    </row>
    <row r="70" ht="15.75" customHeight="1">
      <c r="A70" s="8" t="s">
        <v>159</v>
      </c>
      <c r="B70" s="29" t="s">
        <v>161</v>
      </c>
      <c r="C70" s="28" t="s">
        <v>117</v>
      </c>
      <c r="D70" s="9" t="s">
        <v>11</v>
      </c>
      <c r="E70" s="9" t="s">
        <v>11</v>
      </c>
      <c r="F70" s="9" t="s">
        <v>11</v>
      </c>
      <c r="G70" s="9" t="s">
        <v>11</v>
      </c>
    </row>
    <row r="71" ht="15.75" customHeight="1">
      <c r="A71" s="8" t="s">
        <v>162</v>
      </c>
      <c r="B71" s="29" t="s">
        <v>163</v>
      </c>
      <c r="C71" s="28" t="s">
        <v>15</v>
      </c>
      <c r="D71" s="9" t="s">
        <v>11</v>
      </c>
      <c r="E71" s="9" t="s">
        <v>11</v>
      </c>
      <c r="F71" s="9" t="s">
        <v>11</v>
      </c>
      <c r="G71" s="9" t="s">
        <v>11</v>
      </c>
    </row>
    <row r="72" ht="15.75" customHeight="1">
      <c r="A72" s="8" t="s">
        <v>162</v>
      </c>
      <c r="B72" s="29" t="s">
        <v>164</v>
      </c>
      <c r="C72" s="28" t="s">
        <v>15</v>
      </c>
      <c r="D72" s="9" t="s">
        <v>11</v>
      </c>
      <c r="E72" s="9" t="s">
        <v>11</v>
      </c>
      <c r="F72" s="9" t="s">
        <v>11</v>
      </c>
      <c r="G72" s="9" t="s">
        <v>11</v>
      </c>
    </row>
    <row r="73" ht="15.75" customHeight="1">
      <c r="A73" s="8" t="s">
        <v>165</v>
      </c>
      <c r="B73" s="29" t="s">
        <v>166</v>
      </c>
      <c r="C73" s="28" t="s">
        <v>15</v>
      </c>
      <c r="D73" s="9" t="s">
        <v>11</v>
      </c>
      <c r="E73" s="9" t="s">
        <v>11</v>
      </c>
      <c r="F73" s="9" t="s">
        <v>11</v>
      </c>
      <c r="G73" s="9" t="s">
        <v>11</v>
      </c>
    </row>
    <row r="74" ht="15.75" customHeight="1">
      <c r="A74" s="8" t="s">
        <v>165</v>
      </c>
      <c r="B74" s="29" t="s">
        <v>167</v>
      </c>
      <c r="C74" s="28" t="s">
        <v>15</v>
      </c>
      <c r="D74" s="9" t="s">
        <v>11</v>
      </c>
      <c r="E74" s="9" t="s">
        <v>11</v>
      </c>
      <c r="F74" s="9" t="s">
        <v>11</v>
      </c>
      <c r="G74" s="9" t="s">
        <v>11</v>
      </c>
    </row>
    <row r="75" ht="15.75" customHeight="1">
      <c r="A75" s="8" t="s">
        <v>168</v>
      </c>
      <c r="B75" s="29" t="s">
        <v>169</v>
      </c>
      <c r="C75" s="28" t="s">
        <v>80</v>
      </c>
      <c r="D75" s="9" t="s">
        <v>11</v>
      </c>
      <c r="E75" s="9" t="s">
        <v>11</v>
      </c>
      <c r="F75" s="9" t="s">
        <v>11</v>
      </c>
      <c r="G75" s="9" t="s">
        <v>11</v>
      </c>
    </row>
    <row r="76" ht="15.75" customHeight="1">
      <c r="A76" s="8" t="s">
        <v>168</v>
      </c>
      <c r="B76" s="29" t="s">
        <v>170</v>
      </c>
      <c r="C76" s="28" t="s">
        <v>171</v>
      </c>
      <c r="D76" s="9" t="s">
        <v>11</v>
      </c>
      <c r="E76" s="9" t="s">
        <v>11</v>
      </c>
      <c r="F76" s="9" t="s">
        <v>11</v>
      </c>
      <c r="G76" s="9" t="s">
        <v>11</v>
      </c>
    </row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</sheetData>
  <mergeCells count="3">
    <mergeCell ref="A1:G1"/>
    <mergeCell ref="H16:O16"/>
    <mergeCell ref="H17:O17"/>
  </mergeCells>
  <printOptions/>
  <pageMargins bottom="1.0" footer="0.0" header="0.0" left="0.75" right="0.75" top="1.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0"/>
    <col customWidth="1" min="2" max="2" width="59.71"/>
    <col customWidth="1" min="3" max="3" width="45.86"/>
    <col customWidth="1" min="4" max="26" width="8.71"/>
  </cols>
  <sheetData>
    <row r="1" ht="15.75" customHeight="1">
      <c r="A1" s="1" t="s">
        <v>172</v>
      </c>
      <c r="B1" s="2"/>
      <c r="C1" s="2"/>
      <c r="D1" s="2"/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  <c r="Q1" s="5"/>
      <c r="R1" s="5"/>
      <c r="S1" s="5"/>
      <c r="T1" s="5"/>
      <c r="U1" s="5"/>
      <c r="V1" s="5"/>
      <c r="W1" s="5"/>
      <c r="X1" s="5"/>
      <c r="Y1" s="5"/>
      <c r="Z1" s="5"/>
    </row>
    <row r="2" ht="15.75" customHeight="1">
      <c r="A2" s="30" t="s">
        <v>1</v>
      </c>
      <c r="B2" s="31" t="s">
        <v>2</v>
      </c>
      <c r="C2" s="32" t="s">
        <v>3</v>
      </c>
      <c r="D2" s="7" t="s">
        <v>4</v>
      </c>
      <c r="E2" s="7" t="s">
        <v>5</v>
      </c>
      <c r="F2" s="7" t="s">
        <v>6</v>
      </c>
      <c r="G2" s="33" t="s">
        <v>7</v>
      </c>
      <c r="H2" s="4"/>
      <c r="I2" s="4"/>
      <c r="J2" s="4"/>
      <c r="K2" s="4"/>
      <c r="L2" s="4"/>
      <c r="M2" s="4"/>
      <c r="N2" s="4"/>
      <c r="O2" s="4"/>
      <c r="P2" s="4"/>
      <c r="Q2" s="5"/>
      <c r="R2" s="5"/>
      <c r="S2" s="5"/>
      <c r="T2" s="5"/>
      <c r="U2" s="5"/>
      <c r="V2" s="5"/>
      <c r="W2" s="5"/>
      <c r="X2" s="5"/>
      <c r="Y2" s="5"/>
      <c r="Z2" s="5"/>
    </row>
    <row r="3" ht="15.75" customHeight="1">
      <c r="A3" s="8" t="s">
        <v>173</v>
      </c>
      <c r="B3" s="8" t="s">
        <v>174</v>
      </c>
      <c r="C3" s="9" t="s">
        <v>117</v>
      </c>
      <c r="D3" s="9" t="s">
        <v>11</v>
      </c>
      <c r="E3" s="9" t="s">
        <v>11</v>
      </c>
      <c r="F3" s="9" t="s">
        <v>11</v>
      </c>
      <c r="G3" s="9" t="s">
        <v>11</v>
      </c>
      <c r="H3" s="4"/>
      <c r="I3" s="4"/>
      <c r="J3" s="4"/>
      <c r="K3" s="4"/>
      <c r="L3" s="4"/>
      <c r="M3" s="4"/>
      <c r="N3" s="4"/>
      <c r="O3" s="4"/>
      <c r="P3" s="4"/>
      <c r="Q3" s="5"/>
      <c r="R3" s="5"/>
      <c r="S3" s="5"/>
      <c r="T3" s="5"/>
      <c r="U3" s="5"/>
      <c r="V3" s="5"/>
      <c r="W3" s="5"/>
      <c r="X3" s="5"/>
      <c r="Y3" s="5"/>
      <c r="Z3" s="5"/>
    </row>
    <row r="4" ht="15.75" customHeight="1">
      <c r="A4" s="8" t="s">
        <v>173</v>
      </c>
      <c r="B4" s="8" t="s">
        <v>175</v>
      </c>
      <c r="C4" s="9" t="s">
        <v>171</v>
      </c>
      <c r="D4" s="9" t="s">
        <v>11</v>
      </c>
      <c r="E4" s="9" t="s">
        <v>11</v>
      </c>
      <c r="F4" s="9" t="s">
        <v>11</v>
      </c>
      <c r="G4" s="9" t="s">
        <v>112</v>
      </c>
      <c r="H4" s="10"/>
      <c r="I4" s="10"/>
      <c r="J4" s="10"/>
      <c r="K4" s="10"/>
      <c r="L4" s="10"/>
      <c r="M4" s="10"/>
      <c r="N4" s="10"/>
      <c r="O4" s="10"/>
      <c r="P4" s="10"/>
      <c r="Q4" s="5"/>
      <c r="R4" s="5"/>
      <c r="S4" s="5"/>
      <c r="T4" s="5"/>
      <c r="U4" s="5"/>
      <c r="V4" s="5"/>
      <c r="W4" s="5"/>
      <c r="X4" s="5"/>
      <c r="Y4" s="5"/>
      <c r="Z4" s="5"/>
    </row>
    <row r="5" ht="21.0" customHeight="1">
      <c r="A5" s="34" t="s">
        <v>173</v>
      </c>
      <c r="B5" s="34" t="s">
        <v>176</v>
      </c>
      <c r="C5" s="35" t="s">
        <v>94</v>
      </c>
      <c r="D5" s="35" t="s">
        <v>11</v>
      </c>
      <c r="E5" s="35" t="s">
        <v>11</v>
      </c>
      <c r="F5" s="35" t="s">
        <v>11</v>
      </c>
      <c r="G5" s="35" t="s">
        <v>11</v>
      </c>
      <c r="H5" s="11" t="s">
        <v>16</v>
      </c>
      <c r="I5" s="11" t="s">
        <v>17</v>
      </c>
      <c r="J5" s="11" t="s">
        <v>18</v>
      </c>
      <c r="K5" s="11" t="s">
        <v>17</v>
      </c>
      <c r="L5" s="11" t="s">
        <v>19</v>
      </c>
      <c r="M5" s="11" t="s">
        <v>17</v>
      </c>
      <c r="N5" s="11" t="s">
        <v>20</v>
      </c>
      <c r="O5" s="11" t="s">
        <v>17</v>
      </c>
      <c r="P5" s="12" t="s">
        <v>21</v>
      </c>
      <c r="Q5" s="5"/>
      <c r="R5" s="5"/>
      <c r="S5" s="5"/>
      <c r="T5" s="5"/>
      <c r="U5" s="5"/>
      <c r="V5" s="5"/>
      <c r="W5" s="5"/>
      <c r="X5" s="5"/>
      <c r="Y5" s="5"/>
      <c r="Z5" s="5"/>
    </row>
    <row r="6" ht="15.75" customHeight="1">
      <c r="A6" s="8" t="s">
        <v>106</v>
      </c>
      <c r="B6" s="8" t="s">
        <v>177</v>
      </c>
      <c r="C6" s="9" t="s">
        <v>178</v>
      </c>
      <c r="D6" s="9" t="s">
        <v>11</v>
      </c>
      <c r="E6" s="9" t="s">
        <v>11</v>
      </c>
      <c r="F6" s="9" t="s">
        <v>11</v>
      </c>
      <c r="G6" s="9" t="s">
        <v>11</v>
      </c>
      <c r="H6" s="13" t="s">
        <v>23</v>
      </c>
      <c r="I6" s="12">
        <f>countif(C:C,"a1")</f>
        <v>0</v>
      </c>
      <c r="J6" s="13" t="s">
        <v>24</v>
      </c>
      <c r="K6" s="14">
        <f>countif(C:C,"a2")</f>
        <v>1</v>
      </c>
      <c r="L6" s="13" t="s">
        <v>25</v>
      </c>
      <c r="M6" s="12">
        <f>countif(C:C,"a3")</f>
        <v>0</v>
      </c>
      <c r="N6" s="13" t="s">
        <v>26</v>
      </c>
      <c r="O6" s="12">
        <f>countif(C:C,"a4")</f>
        <v>0</v>
      </c>
      <c r="P6" s="12">
        <f t="shared" ref="P6:P16" si="1">sum(I6,K6,M6,O6)</f>
        <v>1</v>
      </c>
      <c r="Q6" s="5"/>
      <c r="R6" s="5"/>
      <c r="S6" s="5"/>
      <c r="T6" s="5"/>
      <c r="U6" s="5"/>
      <c r="V6" s="5"/>
      <c r="W6" s="5"/>
      <c r="X6" s="5"/>
      <c r="Y6" s="5"/>
      <c r="Z6" s="5"/>
    </row>
    <row r="7" ht="15.75" customHeight="1">
      <c r="A7" s="8" t="s">
        <v>106</v>
      </c>
      <c r="B7" s="8" t="s">
        <v>179</v>
      </c>
      <c r="C7" s="9" t="s">
        <v>180</v>
      </c>
      <c r="D7" s="9" t="s">
        <v>11</v>
      </c>
      <c r="E7" s="9" t="s">
        <v>11</v>
      </c>
      <c r="F7" s="9" t="s">
        <v>11</v>
      </c>
      <c r="G7" s="9" t="s">
        <v>11</v>
      </c>
      <c r="H7" s="13" t="s">
        <v>29</v>
      </c>
      <c r="I7" s="12">
        <f>countif(C:C,"b1")</f>
        <v>0</v>
      </c>
      <c r="J7" s="13" t="s">
        <v>30</v>
      </c>
      <c r="K7" s="12">
        <f>countif(C:C,"b2")</f>
        <v>4</v>
      </c>
      <c r="L7" s="13" t="s">
        <v>31</v>
      </c>
      <c r="M7" s="12">
        <f>countif(C:C,"b3")</f>
        <v>1</v>
      </c>
      <c r="N7" s="13" t="s">
        <v>32</v>
      </c>
      <c r="O7" s="12">
        <f>countif(C:C,"b4")</f>
        <v>0</v>
      </c>
      <c r="P7" s="12">
        <f t="shared" si="1"/>
        <v>5</v>
      </c>
      <c r="Q7" s="5"/>
      <c r="R7" s="5"/>
      <c r="S7" s="5"/>
      <c r="T7" s="5"/>
      <c r="U7" s="5"/>
      <c r="V7" s="5"/>
      <c r="W7" s="5"/>
      <c r="X7" s="5"/>
      <c r="Y7" s="5"/>
      <c r="Z7" s="5"/>
    </row>
    <row r="8" ht="15.75" customHeight="1">
      <c r="A8" s="8" t="s">
        <v>106</v>
      </c>
      <c r="B8" s="8" t="s">
        <v>181</v>
      </c>
      <c r="C8" s="9" t="s">
        <v>108</v>
      </c>
      <c r="D8" s="9" t="s">
        <v>11</v>
      </c>
      <c r="E8" s="9" t="s">
        <v>11</v>
      </c>
      <c r="F8" s="9" t="s">
        <v>11</v>
      </c>
      <c r="G8" s="9" t="s">
        <v>11</v>
      </c>
      <c r="H8" s="13" t="s">
        <v>34</v>
      </c>
      <c r="I8" s="12">
        <f>countif(C:C,"c1")</f>
        <v>0</v>
      </c>
      <c r="J8" s="13" t="s">
        <v>35</v>
      </c>
      <c r="K8" s="12">
        <v>0.0</v>
      </c>
      <c r="L8" s="13" t="s">
        <v>36</v>
      </c>
      <c r="M8" s="12">
        <f>countif(C:C,"c3")</f>
        <v>3</v>
      </c>
      <c r="N8" s="13" t="s">
        <v>37</v>
      </c>
      <c r="O8" s="12">
        <f>countif(C:C,"c4")</f>
        <v>0</v>
      </c>
      <c r="P8" s="12">
        <f t="shared" si="1"/>
        <v>3</v>
      </c>
      <c r="Q8" s="5"/>
      <c r="R8" s="5"/>
      <c r="S8" s="5"/>
      <c r="T8" s="5"/>
      <c r="U8" s="5"/>
      <c r="V8" s="5"/>
      <c r="W8" s="5"/>
      <c r="X8" s="5"/>
      <c r="Y8" s="5"/>
      <c r="Z8" s="5"/>
    </row>
    <row r="9" ht="15.75" customHeight="1">
      <c r="A9" s="8" t="s">
        <v>106</v>
      </c>
      <c r="B9" s="8" t="s">
        <v>182</v>
      </c>
      <c r="C9" s="9" t="s">
        <v>94</v>
      </c>
      <c r="D9" s="35" t="s">
        <v>11</v>
      </c>
      <c r="E9" s="35" t="s">
        <v>11</v>
      </c>
      <c r="F9" s="35" t="s">
        <v>11</v>
      </c>
      <c r="G9" s="35" t="s">
        <v>11</v>
      </c>
      <c r="H9" s="13" t="s">
        <v>40</v>
      </c>
      <c r="I9" s="14">
        <f>countif(C:C,"d1")</f>
        <v>3</v>
      </c>
      <c r="J9" s="13" t="s">
        <v>41</v>
      </c>
      <c r="K9" s="12">
        <f>countif(C:C,"d2")</f>
        <v>4</v>
      </c>
      <c r="L9" s="13" t="s">
        <v>42</v>
      </c>
      <c r="M9" s="12">
        <f>countif(C:C,"d3")</f>
        <v>0</v>
      </c>
      <c r="N9" s="13" t="s">
        <v>43</v>
      </c>
      <c r="O9" s="12">
        <f>countif(C:C,"d4")</f>
        <v>0</v>
      </c>
      <c r="P9" s="12">
        <f t="shared" si="1"/>
        <v>7</v>
      </c>
      <c r="Q9" s="5"/>
      <c r="R9" s="5"/>
      <c r="S9" s="5"/>
      <c r="T9" s="5"/>
      <c r="U9" s="5"/>
      <c r="V9" s="5"/>
      <c r="W9" s="5"/>
      <c r="X9" s="5"/>
      <c r="Y9" s="5"/>
      <c r="Z9" s="5"/>
    </row>
    <row r="10" ht="15.75" customHeight="1">
      <c r="A10" s="8" t="s">
        <v>106</v>
      </c>
      <c r="B10" s="8" t="s">
        <v>183</v>
      </c>
      <c r="C10" s="9" t="s">
        <v>180</v>
      </c>
      <c r="D10" s="9" t="s">
        <v>11</v>
      </c>
      <c r="E10" s="9" t="s">
        <v>11</v>
      </c>
      <c r="F10" s="9" t="s">
        <v>11</v>
      </c>
      <c r="G10" s="9" t="s">
        <v>11</v>
      </c>
      <c r="H10" s="13" t="s">
        <v>45</v>
      </c>
      <c r="I10" s="13">
        <f>countif(C:C,"e1")</f>
        <v>0</v>
      </c>
      <c r="J10" s="13" t="s">
        <v>46</v>
      </c>
      <c r="K10" s="13">
        <f>countif(C:C,"e2")</f>
        <v>0</v>
      </c>
      <c r="L10" s="13" t="s">
        <v>47</v>
      </c>
      <c r="M10" s="13">
        <f>countif(C:C,"e3")</f>
        <v>0</v>
      </c>
      <c r="N10" s="13" t="s">
        <v>48</v>
      </c>
      <c r="O10" s="13">
        <f>countif(C:C,"e4")</f>
        <v>0</v>
      </c>
      <c r="P10" s="13">
        <f t="shared" si="1"/>
        <v>0</v>
      </c>
      <c r="Q10" s="5"/>
      <c r="R10" s="5"/>
      <c r="S10" s="5"/>
      <c r="T10" s="5"/>
      <c r="U10" s="5"/>
      <c r="V10" s="5"/>
      <c r="W10" s="5"/>
      <c r="X10" s="5"/>
      <c r="Y10" s="5"/>
      <c r="Z10" s="5"/>
    </row>
    <row r="11" ht="15.75" customHeight="1">
      <c r="A11" s="8" t="s">
        <v>106</v>
      </c>
      <c r="B11" s="8" t="s">
        <v>184</v>
      </c>
      <c r="C11" s="9" t="s">
        <v>94</v>
      </c>
      <c r="D11" s="9" t="s">
        <v>11</v>
      </c>
      <c r="E11" s="9" t="s">
        <v>11</v>
      </c>
      <c r="F11" s="9" t="s">
        <v>11</v>
      </c>
      <c r="G11" s="9" t="s">
        <v>11</v>
      </c>
      <c r="H11" s="13" t="s">
        <v>51</v>
      </c>
      <c r="I11" s="15">
        <f>countif(C:C,"f1")</f>
        <v>4</v>
      </c>
      <c r="J11" s="13" t="s">
        <v>52</v>
      </c>
      <c r="K11" s="13">
        <f>countif(C:C,"f2")</f>
        <v>3</v>
      </c>
      <c r="L11" s="13" t="s">
        <v>53</v>
      </c>
      <c r="M11" s="13">
        <f>countif(C:C,"f3")</f>
        <v>0</v>
      </c>
      <c r="N11" s="13" t="s">
        <v>54</v>
      </c>
      <c r="O11" s="13">
        <f>countif(C:C,"f4")</f>
        <v>0</v>
      </c>
      <c r="P11" s="13">
        <f t="shared" si="1"/>
        <v>7</v>
      </c>
      <c r="Q11" s="5"/>
      <c r="R11" s="5"/>
      <c r="S11" s="5"/>
      <c r="T11" s="5"/>
      <c r="U11" s="5"/>
      <c r="V11" s="5"/>
      <c r="W11" s="5"/>
      <c r="X11" s="5"/>
      <c r="Y11" s="5"/>
      <c r="Z11" s="5"/>
    </row>
    <row r="12" ht="15.75" customHeight="1">
      <c r="A12" s="8" t="s">
        <v>92</v>
      </c>
      <c r="B12" s="8" t="s">
        <v>185</v>
      </c>
      <c r="C12" s="9" t="s">
        <v>98</v>
      </c>
      <c r="D12" s="9" t="s">
        <v>11</v>
      </c>
      <c r="E12" s="9" t="s">
        <v>11</v>
      </c>
      <c r="F12" s="9" t="s">
        <v>11</v>
      </c>
      <c r="G12" s="9" t="s">
        <v>11</v>
      </c>
      <c r="H12" s="13" t="s">
        <v>56</v>
      </c>
      <c r="I12" s="13">
        <f>countif(C:C,"g1")</f>
        <v>1</v>
      </c>
      <c r="J12" s="13" t="s">
        <v>57</v>
      </c>
      <c r="K12" s="13">
        <f>countif(C:C,"g2")</f>
        <v>2</v>
      </c>
      <c r="L12" s="13" t="s">
        <v>58</v>
      </c>
      <c r="M12" s="13">
        <f>countif(C:C,"g3")</f>
        <v>3</v>
      </c>
      <c r="N12" s="13" t="s">
        <v>59</v>
      </c>
      <c r="O12" s="13">
        <f>countif(C:C,"g4")</f>
        <v>0</v>
      </c>
      <c r="P12" s="13">
        <f t="shared" si="1"/>
        <v>6</v>
      </c>
      <c r="Q12" s="5"/>
      <c r="R12" s="5"/>
      <c r="S12" s="5"/>
      <c r="T12" s="5"/>
      <c r="U12" s="5"/>
      <c r="V12" s="5"/>
      <c r="W12" s="5"/>
      <c r="X12" s="5"/>
      <c r="Y12" s="5"/>
      <c r="Z12" s="5"/>
    </row>
    <row r="13" ht="15.75" customHeight="1">
      <c r="A13" s="8" t="s">
        <v>92</v>
      </c>
      <c r="B13" s="8" t="s">
        <v>186</v>
      </c>
      <c r="C13" s="9" t="s">
        <v>91</v>
      </c>
      <c r="D13" s="36" t="s">
        <v>11</v>
      </c>
      <c r="E13" s="36" t="s">
        <v>11</v>
      </c>
      <c r="F13" s="36" t="s">
        <v>11</v>
      </c>
      <c r="G13" s="36" t="s">
        <v>11</v>
      </c>
      <c r="H13" s="13" t="s">
        <v>61</v>
      </c>
      <c r="I13" s="13">
        <f>countif(C:C,"h1")</f>
        <v>0</v>
      </c>
      <c r="J13" s="13" t="s">
        <v>62</v>
      </c>
      <c r="K13" s="13">
        <f>countif(C:C,"h2")</f>
        <v>1</v>
      </c>
      <c r="L13" s="13" t="s">
        <v>63</v>
      </c>
      <c r="M13" s="13">
        <f>countif(C:C,"h3")</f>
        <v>1</v>
      </c>
      <c r="N13" s="13" t="s">
        <v>64</v>
      </c>
      <c r="O13" s="13">
        <f>countif(C:C,"h4")</f>
        <v>0</v>
      </c>
      <c r="P13" s="13">
        <f t="shared" si="1"/>
        <v>2</v>
      </c>
      <c r="Q13" s="5"/>
      <c r="R13" s="5"/>
      <c r="S13" s="5"/>
      <c r="T13" s="5"/>
      <c r="U13" s="5"/>
      <c r="V13" s="5"/>
      <c r="W13" s="5"/>
      <c r="X13" s="5"/>
      <c r="Y13" s="5"/>
      <c r="Z13" s="5"/>
    </row>
    <row r="14" ht="15.75" customHeight="1">
      <c r="A14" s="8" t="s">
        <v>92</v>
      </c>
      <c r="B14" s="8" t="s">
        <v>187</v>
      </c>
      <c r="C14" s="9" t="s">
        <v>91</v>
      </c>
      <c r="D14" s="37" t="s">
        <v>11</v>
      </c>
      <c r="E14" s="37" t="s">
        <v>11</v>
      </c>
      <c r="F14" s="37" t="s">
        <v>11</v>
      </c>
      <c r="G14" s="37" t="s">
        <v>11</v>
      </c>
      <c r="H14" s="16" t="s">
        <v>66</v>
      </c>
      <c r="I14" s="13">
        <f>countif(C:C,"i1")</f>
        <v>0</v>
      </c>
      <c r="J14" s="16" t="s">
        <v>67</v>
      </c>
      <c r="K14" s="13">
        <f>countif(C:C,"i2")</f>
        <v>0</v>
      </c>
      <c r="L14" s="16" t="s">
        <v>68</v>
      </c>
      <c r="M14" s="13">
        <f>countif(C:C,"i3")</f>
        <v>0</v>
      </c>
      <c r="N14" s="16" t="s">
        <v>69</v>
      </c>
      <c r="O14" s="13">
        <f>countif(C:C,"i4")</f>
        <v>0</v>
      </c>
      <c r="P14" s="13">
        <f t="shared" si="1"/>
        <v>0</v>
      </c>
      <c r="Q14" s="5"/>
      <c r="R14" s="5"/>
      <c r="S14" s="5"/>
      <c r="T14" s="5"/>
      <c r="U14" s="5"/>
      <c r="V14" s="5"/>
      <c r="W14" s="5"/>
      <c r="X14" s="5"/>
      <c r="Y14" s="5"/>
      <c r="Z14" s="5"/>
    </row>
    <row r="15" ht="15.75" customHeight="1">
      <c r="A15" s="8" t="s">
        <v>92</v>
      </c>
      <c r="B15" s="8" t="s">
        <v>188</v>
      </c>
      <c r="C15" s="9" t="s">
        <v>189</v>
      </c>
      <c r="D15" s="37" t="s">
        <v>11</v>
      </c>
      <c r="E15" s="37" t="s">
        <v>11</v>
      </c>
      <c r="F15" s="37" t="s">
        <v>11</v>
      </c>
      <c r="G15" s="37" t="s">
        <v>11</v>
      </c>
      <c r="H15" s="16" t="s">
        <v>73</v>
      </c>
      <c r="I15" s="13">
        <f>countif(C:C,"j1")</f>
        <v>0</v>
      </c>
      <c r="J15" s="16" t="s">
        <v>74</v>
      </c>
      <c r="K15" s="13">
        <f>countif(C:C,"j2")</f>
        <v>0</v>
      </c>
      <c r="L15" s="16" t="s">
        <v>75</v>
      </c>
      <c r="M15" s="13">
        <f>countif(C:C,"j3")</f>
        <v>0</v>
      </c>
      <c r="N15" s="16" t="s">
        <v>76</v>
      </c>
      <c r="O15" s="13">
        <f>countif(C:C,"j4")</f>
        <v>0</v>
      </c>
      <c r="P15" s="13">
        <f t="shared" si="1"/>
        <v>0</v>
      </c>
      <c r="Q15" s="5"/>
      <c r="R15" s="5"/>
      <c r="S15" s="5"/>
      <c r="T15" s="5"/>
      <c r="U15" s="5"/>
      <c r="V15" s="5"/>
      <c r="W15" s="5"/>
      <c r="X15" s="5"/>
      <c r="Y15" s="5"/>
      <c r="Z15" s="5"/>
    </row>
    <row r="16" ht="15.75" customHeight="1">
      <c r="A16" s="8" t="s">
        <v>92</v>
      </c>
      <c r="B16" s="8" t="s">
        <v>190</v>
      </c>
      <c r="C16" s="9" t="s">
        <v>108</v>
      </c>
      <c r="D16" s="37" t="s">
        <v>11</v>
      </c>
      <c r="E16" s="37" t="s">
        <v>11</v>
      </c>
      <c r="F16" s="37" t="s">
        <v>11</v>
      </c>
      <c r="G16" s="37" t="s">
        <v>11</v>
      </c>
      <c r="H16" s="17" t="s">
        <v>78</v>
      </c>
      <c r="I16" s="18"/>
      <c r="J16" s="18"/>
      <c r="K16" s="18"/>
      <c r="L16" s="18"/>
      <c r="M16" s="18"/>
      <c r="N16" s="18"/>
      <c r="O16" s="19"/>
      <c r="P16" s="13">
        <f t="shared" si="1"/>
        <v>0</v>
      </c>
      <c r="Q16" s="5"/>
      <c r="R16" s="5"/>
      <c r="S16" s="5"/>
      <c r="T16" s="5"/>
      <c r="U16" s="5"/>
      <c r="V16" s="5"/>
      <c r="W16" s="5"/>
      <c r="X16" s="5"/>
      <c r="Y16" s="5"/>
      <c r="Z16" s="5"/>
    </row>
    <row r="17" ht="15.75" customHeight="1">
      <c r="A17" s="8" t="s">
        <v>92</v>
      </c>
      <c r="B17" s="8" t="s">
        <v>191</v>
      </c>
      <c r="C17" s="38" t="s">
        <v>108</v>
      </c>
      <c r="D17" s="36" t="s">
        <v>11</v>
      </c>
      <c r="E17" s="36" t="s">
        <v>11</v>
      </c>
      <c r="F17" s="36" t="s">
        <v>11</v>
      </c>
      <c r="G17" s="36" t="s">
        <v>11</v>
      </c>
      <c r="H17" s="20" t="s">
        <v>81</v>
      </c>
      <c r="I17" s="18"/>
      <c r="J17" s="18"/>
      <c r="K17" s="18"/>
      <c r="L17" s="18"/>
      <c r="M17" s="18"/>
      <c r="N17" s="18"/>
      <c r="O17" s="19"/>
      <c r="P17" s="13">
        <f>sum(P6:P16)</f>
        <v>31</v>
      </c>
      <c r="Q17" s="5"/>
      <c r="R17" s="5"/>
      <c r="S17" s="5"/>
      <c r="T17" s="5"/>
      <c r="U17" s="5"/>
      <c r="V17" s="5"/>
      <c r="W17" s="5"/>
      <c r="X17" s="5"/>
      <c r="Y17" s="5"/>
      <c r="Z17" s="5"/>
    </row>
    <row r="18" ht="15.75" customHeight="1">
      <c r="A18" s="8" t="s">
        <v>192</v>
      </c>
      <c r="B18" s="8" t="s">
        <v>193</v>
      </c>
      <c r="C18" s="9" t="s">
        <v>10</v>
      </c>
      <c r="D18" s="37" t="s">
        <v>11</v>
      </c>
      <c r="E18" s="37" t="s">
        <v>11</v>
      </c>
      <c r="F18" s="37" t="s">
        <v>11</v>
      </c>
      <c r="G18" s="37" t="s">
        <v>11</v>
      </c>
      <c r="H18" s="21"/>
      <c r="I18" s="22" t="s">
        <v>83</v>
      </c>
      <c r="J18" s="23" t="s">
        <v>84</v>
      </c>
      <c r="K18" s="24"/>
      <c r="L18" s="25"/>
      <c r="M18" s="25"/>
      <c r="N18" s="25"/>
      <c r="O18" s="25"/>
      <c r="P18" s="2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ht="15.75" customHeight="1">
      <c r="A19" s="8" t="s">
        <v>192</v>
      </c>
      <c r="B19" s="8" t="s">
        <v>194</v>
      </c>
      <c r="C19" s="9" t="s">
        <v>15</v>
      </c>
      <c r="D19" s="37" t="s">
        <v>11</v>
      </c>
      <c r="E19" s="37" t="s">
        <v>11</v>
      </c>
      <c r="F19" s="37" t="s">
        <v>11</v>
      </c>
      <c r="G19" s="37" t="s">
        <v>11</v>
      </c>
      <c r="H19" s="26" t="s">
        <v>4</v>
      </c>
      <c r="I19" s="22">
        <f>countif(D:D,"o")</f>
        <v>0</v>
      </c>
      <c r="J19" s="22">
        <f>countif(D:D,"x")</f>
        <v>32</v>
      </c>
      <c r="K19" s="24"/>
      <c r="L19" s="25"/>
      <c r="M19" s="25"/>
      <c r="N19" s="25"/>
      <c r="O19" s="25"/>
      <c r="P19" s="2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ht="15.75" customHeight="1">
      <c r="A20" s="8" t="s">
        <v>192</v>
      </c>
      <c r="B20" s="8" t="s">
        <v>195</v>
      </c>
      <c r="C20" s="9" t="s">
        <v>10</v>
      </c>
      <c r="D20" s="37" t="s">
        <v>11</v>
      </c>
      <c r="E20" s="37" t="s">
        <v>11</v>
      </c>
      <c r="F20" s="37" t="s">
        <v>11</v>
      </c>
      <c r="G20" s="37" t="s">
        <v>11</v>
      </c>
      <c r="H20" s="26" t="s">
        <v>5</v>
      </c>
      <c r="I20" s="22">
        <f>countif(E:E,"o")</f>
        <v>0</v>
      </c>
      <c r="J20" s="22">
        <f>countif(E:E,"x")</f>
        <v>32</v>
      </c>
      <c r="K20" s="25"/>
      <c r="L20" s="25"/>
      <c r="M20" s="25"/>
      <c r="N20" s="25"/>
      <c r="O20" s="25"/>
      <c r="P20" s="2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ht="15.75" customHeight="1">
      <c r="A21" s="8" t="s">
        <v>192</v>
      </c>
      <c r="B21" s="8" t="s">
        <v>196</v>
      </c>
      <c r="C21" s="9" t="s">
        <v>10</v>
      </c>
      <c r="D21" s="39" t="s">
        <v>11</v>
      </c>
      <c r="E21" s="39" t="s">
        <v>11</v>
      </c>
      <c r="F21" s="39" t="s">
        <v>11</v>
      </c>
      <c r="G21" s="39" t="s">
        <v>11</v>
      </c>
      <c r="H21" s="26" t="s">
        <v>6</v>
      </c>
      <c r="I21" s="22">
        <f>countif(F:F,"o")</f>
        <v>0</v>
      </c>
      <c r="J21" s="22">
        <f>countif(F:F,"x")</f>
        <v>32</v>
      </c>
      <c r="K21" s="25"/>
      <c r="L21" s="25"/>
      <c r="M21" s="25"/>
      <c r="N21" s="25"/>
      <c r="O21" s="25"/>
      <c r="P21" s="2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ht="15.75" customHeight="1">
      <c r="A22" s="8" t="s">
        <v>192</v>
      </c>
      <c r="B22" s="8" t="s">
        <v>197</v>
      </c>
      <c r="C22" s="9" t="s">
        <v>10</v>
      </c>
      <c r="D22" s="22" t="s">
        <v>11</v>
      </c>
      <c r="E22" s="22" t="s">
        <v>11</v>
      </c>
      <c r="F22" s="22" t="s">
        <v>11</v>
      </c>
      <c r="G22" s="22" t="s">
        <v>11</v>
      </c>
      <c r="H22" s="27" t="s">
        <v>7</v>
      </c>
      <c r="I22" s="22">
        <f>countif(G:G,"o")</f>
        <v>1</v>
      </c>
      <c r="J22" s="22">
        <f>countif(G:G,"x")</f>
        <v>31</v>
      </c>
      <c r="K22" s="25"/>
      <c r="L22" s="25"/>
      <c r="M22" s="25"/>
      <c r="N22" s="25"/>
      <c r="O22" s="25"/>
      <c r="P22" s="2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ht="15.75" customHeight="1">
      <c r="A23" s="8" t="s">
        <v>100</v>
      </c>
      <c r="B23" s="8" t="s">
        <v>198</v>
      </c>
      <c r="C23" s="28" t="s">
        <v>199</v>
      </c>
      <c r="D23" s="22" t="s">
        <v>11</v>
      </c>
      <c r="E23" s="22" t="s">
        <v>11</v>
      </c>
      <c r="F23" s="22" t="s">
        <v>11</v>
      </c>
      <c r="G23" s="22" t="s">
        <v>11</v>
      </c>
    </row>
    <row r="24" ht="15.75" customHeight="1">
      <c r="A24" s="8" t="s">
        <v>100</v>
      </c>
      <c r="B24" s="8" t="s">
        <v>200</v>
      </c>
      <c r="C24" s="28" t="s">
        <v>96</v>
      </c>
      <c r="D24" s="22" t="s">
        <v>11</v>
      </c>
      <c r="E24" s="22" t="s">
        <v>11</v>
      </c>
      <c r="F24" s="22" t="s">
        <v>11</v>
      </c>
      <c r="G24" s="22" t="s">
        <v>11</v>
      </c>
    </row>
    <row r="25" ht="15.75" customHeight="1">
      <c r="A25" s="8" t="s">
        <v>100</v>
      </c>
      <c r="B25" s="8" t="s">
        <v>201</v>
      </c>
      <c r="C25" s="28" t="s">
        <v>98</v>
      </c>
      <c r="D25" s="39" t="s">
        <v>11</v>
      </c>
      <c r="E25" s="39" t="s">
        <v>11</v>
      </c>
      <c r="F25" s="39" t="s">
        <v>11</v>
      </c>
      <c r="G25" s="39" t="s">
        <v>11</v>
      </c>
    </row>
    <row r="26" ht="15.75" customHeight="1">
      <c r="A26" s="8" t="s">
        <v>100</v>
      </c>
      <c r="B26" s="8" t="s">
        <v>202</v>
      </c>
      <c r="C26" s="28" t="s">
        <v>91</v>
      </c>
      <c r="D26" s="22" t="s">
        <v>11</v>
      </c>
      <c r="E26" s="22" t="s">
        <v>11</v>
      </c>
      <c r="F26" s="22" t="s">
        <v>11</v>
      </c>
      <c r="G26" s="22" t="s">
        <v>11</v>
      </c>
    </row>
    <row r="27" ht="15.75" customHeight="1">
      <c r="A27" s="8" t="s">
        <v>100</v>
      </c>
      <c r="B27" s="8" t="s">
        <v>203</v>
      </c>
      <c r="C27" s="28" t="s">
        <v>91</v>
      </c>
      <c r="D27" s="22" t="s">
        <v>11</v>
      </c>
      <c r="E27" s="22" t="s">
        <v>11</v>
      </c>
      <c r="F27" s="22" t="s">
        <v>11</v>
      </c>
      <c r="G27" s="22" t="s">
        <v>11</v>
      </c>
    </row>
    <row r="28" ht="15.75" customHeight="1">
      <c r="A28" s="8" t="s">
        <v>100</v>
      </c>
      <c r="B28" s="8" t="s">
        <v>204</v>
      </c>
      <c r="C28" s="28" t="s">
        <v>87</v>
      </c>
      <c r="D28" s="22" t="s">
        <v>11</v>
      </c>
      <c r="E28" s="22" t="s">
        <v>11</v>
      </c>
      <c r="F28" s="22" t="s">
        <v>11</v>
      </c>
      <c r="G28" s="22" t="s">
        <v>11</v>
      </c>
    </row>
    <row r="29" ht="15.75" customHeight="1">
      <c r="A29" s="8" t="s">
        <v>205</v>
      </c>
      <c r="B29" s="8" t="s">
        <v>206</v>
      </c>
      <c r="C29" s="28" t="s">
        <v>15</v>
      </c>
      <c r="D29" s="39" t="s">
        <v>11</v>
      </c>
      <c r="E29" s="39" t="s">
        <v>11</v>
      </c>
      <c r="F29" s="39" t="s">
        <v>11</v>
      </c>
      <c r="G29" s="39" t="s">
        <v>11</v>
      </c>
    </row>
    <row r="30" ht="15.75" customHeight="1">
      <c r="A30" s="8" t="s">
        <v>205</v>
      </c>
      <c r="B30" s="8" t="s">
        <v>207</v>
      </c>
      <c r="C30" s="28" t="s">
        <v>15</v>
      </c>
      <c r="D30" s="22" t="s">
        <v>11</v>
      </c>
      <c r="E30" s="22" t="s">
        <v>11</v>
      </c>
      <c r="F30" s="22" t="s">
        <v>11</v>
      </c>
      <c r="G30" s="22" t="s">
        <v>11</v>
      </c>
    </row>
    <row r="31" ht="15.75" customHeight="1">
      <c r="A31" s="8" t="s">
        <v>205</v>
      </c>
      <c r="B31" s="8" t="s">
        <v>208</v>
      </c>
      <c r="C31" s="28" t="s">
        <v>98</v>
      </c>
      <c r="D31" s="22" t="s">
        <v>11</v>
      </c>
      <c r="E31" s="22" t="s">
        <v>11</v>
      </c>
      <c r="F31" s="22" t="s">
        <v>11</v>
      </c>
      <c r="G31" s="22" t="s">
        <v>11</v>
      </c>
    </row>
    <row r="32" ht="15.75" customHeight="1">
      <c r="A32" s="8" t="s">
        <v>205</v>
      </c>
      <c r="B32" s="8" t="s">
        <v>209</v>
      </c>
      <c r="C32" s="28" t="s">
        <v>180</v>
      </c>
      <c r="D32" s="22" t="s">
        <v>11</v>
      </c>
      <c r="E32" s="22" t="s">
        <v>11</v>
      </c>
      <c r="F32" s="22" t="s">
        <v>11</v>
      </c>
      <c r="G32" s="22" t="s">
        <v>11</v>
      </c>
    </row>
    <row r="33" ht="15.75" customHeight="1">
      <c r="A33" s="8" t="s">
        <v>205</v>
      </c>
      <c r="B33" s="8" t="s">
        <v>210</v>
      </c>
      <c r="C33" s="28" t="s">
        <v>199</v>
      </c>
      <c r="D33" s="22" t="s">
        <v>11</v>
      </c>
      <c r="E33" s="22" t="s">
        <v>11</v>
      </c>
      <c r="F33" s="22" t="s">
        <v>11</v>
      </c>
      <c r="G33" s="22" t="s">
        <v>11</v>
      </c>
    </row>
    <row r="34" ht="15.75" customHeight="1">
      <c r="A34" s="8" t="s">
        <v>205</v>
      </c>
      <c r="B34" s="8" t="s">
        <v>211</v>
      </c>
      <c r="C34" s="28" t="s">
        <v>98</v>
      </c>
      <c r="D34" s="22" t="s">
        <v>11</v>
      </c>
      <c r="E34" s="22" t="s">
        <v>11</v>
      </c>
      <c r="F34" s="22" t="s">
        <v>11</v>
      </c>
      <c r="G34" s="22" t="s">
        <v>11</v>
      </c>
    </row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</sheetData>
  <mergeCells count="3">
    <mergeCell ref="A1:G1"/>
    <mergeCell ref="H16:O16"/>
    <mergeCell ref="H17:O17"/>
  </mergeCells>
  <printOptions/>
  <pageMargins bottom="1.0" footer="0.0" header="0.0" left="0.75" right="0.75" top="1.0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6.0"/>
    <col customWidth="1" min="2" max="2" width="50.86"/>
    <col customWidth="1" min="3" max="3" width="15.71"/>
    <col customWidth="1" min="4" max="6" width="8.71"/>
    <col customWidth="1" min="7" max="7" width="10.29"/>
    <col customWidth="1" min="8" max="8" width="11.71"/>
    <col customWidth="1" min="9" max="11" width="8.71"/>
    <col customWidth="1" min="12" max="12" width="11.29"/>
    <col customWidth="1" min="13" max="13" width="8.71"/>
    <col customWidth="1" min="14" max="14" width="14.29"/>
    <col customWidth="1" min="15" max="26" width="8.71"/>
  </cols>
  <sheetData>
    <row r="1" ht="15.75" customHeight="1">
      <c r="A1" s="1" t="s">
        <v>212</v>
      </c>
      <c r="B1" s="2"/>
      <c r="C1" s="2"/>
      <c r="D1" s="2"/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  <c r="Q1" s="5"/>
      <c r="R1" s="5"/>
      <c r="S1" s="5"/>
      <c r="T1" s="5"/>
      <c r="U1" s="5"/>
      <c r="V1" s="5"/>
      <c r="W1" s="5"/>
      <c r="X1" s="5"/>
      <c r="Y1" s="5"/>
      <c r="Z1" s="5"/>
    </row>
    <row r="2" ht="15.75" customHeight="1">
      <c r="A2" s="30" t="s">
        <v>1</v>
      </c>
      <c r="B2" s="31" t="s">
        <v>2</v>
      </c>
      <c r="C2" s="32" t="s">
        <v>3</v>
      </c>
      <c r="D2" s="7" t="s">
        <v>4</v>
      </c>
      <c r="E2" s="7" t="s">
        <v>5</v>
      </c>
      <c r="F2" s="7" t="s">
        <v>6</v>
      </c>
      <c r="G2" s="33" t="s">
        <v>7</v>
      </c>
      <c r="H2" s="4"/>
      <c r="I2" s="4"/>
      <c r="J2" s="4"/>
      <c r="K2" s="4"/>
      <c r="L2" s="4"/>
      <c r="M2" s="4"/>
      <c r="N2" s="4"/>
      <c r="O2" s="4"/>
      <c r="P2" s="4"/>
      <c r="Q2" s="5"/>
      <c r="R2" s="5"/>
      <c r="S2" s="5"/>
      <c r="T2" s="5"/>
      <c r="U2" s="5"/>
      <c r="V2" s="5"/>
      <c r="W2" s="5"/>
      <c r="X2" s="5"/>
      <c r="Y2" s="5"/>
      <c r="Z2" s="5"/>
    </row>
    <row r="3" ht="15.75" customHeight="1">
      <c r="A3" s="40" t="s">
        <v>106</v>
      </c>
      <c r="B3" s="41" t="s">
        <v>213</v>
      </c>
      <c r="C3" s="9" t="s">
        <v>214</v>
      </c>
      <c r="D3" s="9" t="s">
        <v>11</v>
      </c>
      <c r="E3" s="9" t="s">
        <v>11</v>
      </c>
      <c r="F3" s="9" t="s">
        <v>11</v>
      </c>
      <c r="G3" s="9" t="s">
        <v>11</v>
      </c>
      <c r="H3" s="4"/>
      <c r="I3" s="4"/>
      <c r="J3" s="4"/>
      <c r="K3" s="4"/>
      <c r="L3" s="4"/>
      <c r="M3" s="4"/>
      <c r="N3" s="4"/>
      <c r="O3" s="4"/>
      <c r="P3" s="4"/>
      <c r="Q3" s="5"/>
      <c r="R3" s="5"/>
      <c r="S3" s="5"/>
      <c r="T3" s="5"/>
      <c r="U3" s="5"/>
      <c r="V3" s="5"/>
      <c r="W3" s="5"/>
      <c r="X3" s="5"/>
      <c r="Y3" s="5"/>
      <c r="Z3" s="5"/>
    </row>
    <row r="4" ht="15.75" customHeight="1">
      <c r="A4" s="40" t="s">
        <v>106</v>
      </c>
      <c r="B4" s="41" t="s">
        <v>215</v>
      </c>
      <c r="C4" s="9" t="s">
        <v>189</v>
      </c>
      <c r="D4" s="9" t="s">
        <v>11</v>
      </c>
      <c r="E4" s="9" t="s">
        <v>11</v>
      </c>
      <c r="F4" s="9" t="s">
        <v>11</v>
      </c>
      <c r="G4" s="9" t="s">
        <v>11</v>
      </c>
      <c r="H4" s="10"/>
      <c r="I4" s="10"/>
      <c r="J4" s="10"/>
      <c r="K4" s="10"/>
      <c r="L4" s="10"/>
      <c r="M4" s="10"/>
      <c r="N4" s="10"/>
      <c r="O4" s="10"/>
      <c r="P4" s="10"/>
      <c r="Q4" s="5"/>
      <c r="R4" s="5"/>
      <c r="S4" s="5"/>
      <c r="T4" s="5"/>
      <c r="U4" s="5"/>
      <c r="V4" s="5"/>
      <c r="W4" s="5"/>
      <c r="X4" s="5"/>
      <c r="Y4" s="5"/>
      <c r="Z4" s="5"/>
    </row>
    <row r="5" ht="15.75" customHeight="1">
      <c r="A5" s="40" t="s">
        <v>106</v>
      </c>
      <c r="B5" s="41" t="s">
        <v>216</v>
      </c>
      <c r="C5" s="9" t="s">
        <v>94</v>
      </c>
      <c r="D5" s="9" t="s">
        <v>11</v>
      </c>
      <c r="E5" s="9" t="s">
        <v>11</v>
      </c>
      <c r="F5" s="9" t="s">
        <v>11</v>
      </c>
      <c r="G5" s="9" t="s">
        <v>11</v>
      </c>
      <c r="H5" s="11" t="s">
        <v>16</v>
      </c>
      <c r="I5" s="11" t="s">
        <v>17</v>
      </c>
      <c r="J5" s="11" t="s">
        <v>18</v>
      </c>
      <c r="K5" s="11" t="s">
        <v>17</v>
      </c>
      <c r="L5" s="11" t="s">
        <v>19</v>
      </c>
      <c r="M5" s="11" t="s">
        <v>17</v>
      </c>
      <c r="N5" s="11" t="s">
        <v>20</v>
      </c>
      <c r="O5" s="11" t="s">
        <v>17</v>
      </c>
      <c r="P5" s="12" t="s">
        <v>21</v>
      </c>
      <c r="Q5" s="5"/>
      <c r="R5" s="5"/>
      <c r="S5" s="5"/>
      <c r="T5" s="5"/>
      <c r="U5" s="5"/>
      <c r="V5" s="5"/>
      <c r="W5" s="5"/>
      <c r="X5" s="5"/>
      <c r="Y5" s="5"/>
      <c r="Z5" s="5"/>
    </row>
    <row r="6" ht="15.75" customHeight="1">
      <c r="A6" s="40" t="s">
        <v>106</v>
      </c>
      <c r="B6" s="41" t="s">
        <v>217</v>
      </c>
      <c r="C6" s="9" t="s">
        <v>218</v>
      </c>
      <c r="D6" s="9" t="s">
        <v>11</v>
      </c>
      <c r="E6" s="9" t="s">
        <v>11</v>
      </c>
      <c r="F6" s="9" t="s">
        <v>11</v>
      </c>
      <c r="G6" s="9" t="s">
        <v>11</v>
      </c>
      <c r="H6" s="13" t="s">
        <v>23</v>
      </c>
      <c r="I6" s="12">
        <f>countif(C:C,"a1")</f>
        <v>0</v>
      </c>
      <c r="J6" s="13" t="s">
        <v>24</v>
      </c>
      <c r="K6" s="14">
        <f>countif(C:C,"a2")</f>
        <v>0</v>
      </c>
      <c r="L6" s="13" t="s">
        <v>25</v>
      </c>
      <c r="M6" s="12">
        <f>countif(C:C,"a3")</f>
        <v>1</v>
      </c>
      <c r="N6" s="13" t="s">
        <v>26</v>
      </c>
      <c r="O6" s="12">
        <f>countif(C:C,"a4")</f>
        <v>0</v>
      </c>
      <c r="P6" s="12">
        <f t="shared" ref="P6:P16" si="1">sum(I6,K6,M6,O6)</f>
        <v>1</v>
      </c>
      <c r="Q6" s="5"/>
      <c r="R6" s="5"/>
      <c r="S6" s="5"/>
      <c r="T6" s="5"/>
      <c r="U6" s="5"/>
      <c r="V6" s="5"/>
      <c r="W6" s="5"/>
      <c r="X6" s="5"/>
      <c r="Y6" s="5"/>
      <c r="Z6" s="5"/>
    </row>
    <row r="7" ht="15.75" customHeight="1">
      <c r="A7" s="40" t="s">
        <v>106</v>
      </c>
      <c r="B7" s="41" t="s">
        <v>219</v>
      </c>
      <c r="C7" s="9" t="s">
        <v>15</v>
      </c>
      <c r="D7" s="9" t="s">
        <v>11</v>
      </c>
      <c r="E7" s="9" t="s">
        <v>11</v>
      </c>
      <c r="F7" s="9" t="s">
        <v>11</v>
      </c>
      <c r="G7" s="9" t="s">
        <v>11</v>
      </c>
      <c r="H7" s="13" t="s">
        <v>29</v>
      </c>
      <c r="I7" s="12">
        <f>countif(C:C,"b1")</f>
        <v>0</v>
      </c>
      <c r="J7" s="13" t="s">
        <v>30</v>
      </c>
      <c r="K7" s="12">
        <f>countif(C:C,"b2")</f>
        <v>2</v>
      </c>
      <c r="L7" s="13" t="s">
        <v>31</v>
      </c>
      <c r="M7" s="12">
        <f>countif(C:C,"b3")</f>
        <v>2</v>
      </c>
      <c r="N7" s="13" t="s">
        <v>32</v>
      </c>
      <c r="O7" s="12">
        <f>countif(C:C,"b4")</f>
        <v>0</v>
      </c>
      <c r="P7" s="12">
        <f t="shared" si="1"/>
        <v>4</v>
      </c>
      <c r="Q7" s="5"/>
      <c r="R7" s="5"/>
      <c r="S7" s="5"/>
      <c r="T7" s="5"/>
      <c r="U7" s="5"/>
      <c r="V7" s="5"/>
      <c r="W7" s="5"/>
      <c r="X7" s="5"/>
      <c r="Y7" s="5"/>
      <c r="Z7" s="5"/>
    </row>
    <row r="8" ht="15.75" customHeight="1">
      <c r="A8" s="40" t="s">
        <v>106</v>
      </c>
      <c r="B8" s="41" t="s">
        <v>220</v>
      </c>
      <c r="C8" s="9" t="s">
        <v>221</v>
      </c>
      <c r="D8" s="9" t="s">
        <v>11</v>
      </c>
      <c r="E8" s="9" t="s">
        <v>11</v>
      </c>
      <c r="F8" s="9" t="s">
        <v>11</v>
      </c>
      <c r="G8" s="9" t="s">
        <v>11</v>
      </c>
      <c r="H8" s="13" t="s">
        <v>34</v>
      </c>
      <c r="I8" s="12">
        <f>countif(C:C,"c1")</f>
        <v>1</v>
      </c>
      <c r="J8" s="13" t="s">
        <v>35</v>
      </c>
      <c r="K8" s="12">
        <v>0.0</v>
      </c>
      <c r="L8" s="13" t="s">
        <v>36</v>
      </c>
      <c r="M8" s="12">
        <f>countif(C:C,"c3")</f>
        <v>0</v>
      </c>
      <c r="N8" s="13" t="s">
        <v>37</v>
      </c>
      <c r="O8" s="12">
        <f>countif(C:C,"c4")</f>
        <v>0</v>
      </c>
      <c r="P8" s="12">
        <f t="shared" si="1"/>
        <v>1</v>
      </c>
      <c r="Q8" s="5"/>
      <c r="R8" s="5"/>
      <c r="S8" s="5"/>
      <c r="T8" s="5"/>
      <c r="U8" s="5"/>
      <c r="V8" s="5"/>
      <c r="W8" s="5"/>
      <c r="X8" s="5"/>
      <c r="Y8" s="5"/>
      <c r="Z8" s="5"/>
    </row>
    <row r="9" ht="15.75" customHeight="1">
      <c r="A9" s="40" t="s">
        <v>192</v>
      </c>
      <c r="B9" s="41" t="s">
        <v>222</v>
      </c>
      <c r="C9" s="9" t="s">
        <v>10</v>
      </c>
      <c r="D9" s="9" t="s">
        <v>11</v>
      </c>
      <c r="E9" s="9" t="s">
        <v>11</v>
      </c>
      <c r="F9" s="9" t="s">
        <v>11</v>
      </c>
      <c r="G9" s="9" t="s">
        <v>11</v>
      </c>
      <c r="H9" s="13" t="s">
        <v>40</v>
      </c>
      <c r="I9" s="14">
        <f>countif(C:C,"d1")</f>
        <v>4</v>
      </c>
      <c r="J9" s="13" t="s">
        <v>41</v>
      </c>
      <c r="K9" s="12">
        <f>countif(C:C,"d2")</f>
        <v>6</v>
      </c>
      <c r="L9" s="13" t="s">
        <v>42</v>
      </c>
      <c r="M9" s="12">
        <f>countif(C:C,"d3")</f>
        <v>0</v>
      </c>
      <c r="N9" s="13" t="s">
        <v>43</v>
      </c>
      <c r="O9" s="12">
        <f>countif(C:C,"d4")</f>
        <v>0</v>
      </c>
      <c r="P9" s="12">
        <f t="shared" si="1"/>
        <v>10</v>
      </c>
      <c r="Q9" s="5"/>
      <c r="R9" s="5"/>
      <c r="S9" s="5"/>
      <c r="T9" s="5"/>
      <c r="U9" s="5"/>
      <c r="V9" s="5"/>
      <c r="W9" s="5"/>
      <c r="X9" s="5"/>
      <c r="Y9" s="5"/>
      <c r="Z9" s="5"/>
    </row>
    <row r="10" ht="15.75" customHeight="1">
      <c r="A10" s="40" t="s">
        <v>192</v>
      </c>
      <c r="B10" s="41" t="s">
        <v>223</v>
      </c>
      <c r="C10" s="9" t="s">
        <v>94</v>
      </c>
      <c r="D10" s="9" t="s">
        <v>11</v>
      </c>
      <c r="E10" s="9" t="s">
        <v>11</v>
      </c>
      <c r="F10" s="9" t="s">
        <v>11</v>
      </c>
      <c r="G10" s="9" t="s">
        <v>11</v>
      </c>
      <c r="H10" s="13" t="s">
        <v>45</v>
      </c>
      <c r="I10" s="13">
        <f>countif(C:C,"e1")</f>
        <v>0</v>
      </c>
      <c r="J10" s="13" t="s">
        <v>46</v>
      </c>
      <c r="K10" s="13">
        <f>countif(C:C,"e2")</f>
        <v>0</v>
      </c>
      <c r="L10" s="13" t="s">
        <v>47</v>
      </c>
      <c r="M10" s="13">
        <f>countif(C:C,"e3")</f>
        <v>0</v>
      </c>
      <c r="N10" s="13" t="s">
        <v>48</v>
      </c>
      <c r="O10" s="13">
        <f>countif(C:C,"e4")</f>
        <v>0</v>
      </c>
      <c r="P10" s="13">
        <f t="shared" si="1"/>
        <v>0</v>
      </c>
      <c r="Q10" s="5"/>
      <c r="R10" s="5"/>
      <c r="S10" s="5"/>
      <c r="T10" s="5"/>
      <c r="U10" s="5"/>
      <c r="V10" s="5"/>
      <c r="W10" s="5"/>
      <c r="X10" s="5"/>
      <c r="Y10" s="5"/>
      <c r="Z10" s="5"/>
    </row>
    <row r="11" ht="15.75" customHeight="1">
      <c r="A11" s="40" t="s">
        <v>192</v>
      </c>
      <c r="B11" s="41" t="s">
        <v>224</v>
      </c>
      <c r="C11" s="9" t="s">
        <v>10</v>
      </c>
      <c r="D11" s="9" t="s">
        <v>11</v>
      </c>
      <c r="E11" s="9" t="s">
        <v>11</v>
      </c>
      <c r="F11" s="9" t="s">
        <v>11</v>
      </c>
      <c r="G11" s="9" t="s">
        <v>11</v>
      </c>
      <c r="H11" s="13" t="s">
        <v>51</v>
      </c>
      <c r="I11" s="15">
        <f>countif(C:C,"f1")</f>
        <v>5</v>
      </c>
      <c r="J11" s="13" t="s">
        <v>52</v>
      </c>
      <c r="K11" s="13">
        <f>countif(C:C,"f2")</f>
        <v>2</v>
      </c>
      <c r="L11" s="13" t="s">
        <v>53</v>
      </c>
      <c r="M11" s="13">
        <f>countif(C:C,"f3")</f>
        <v>0</v>
      </c>
      <c r="N11" s="13" t="s">
        <v>54</v>
      </c>
      <c r="O11" s="13">
        <f>countif(C:C,"f4")</f>
        <v>0</v>
      </c>
      <c r="P11" s="13">
        <f t="shared" si="1"/>
        <v>7</v>
      </c>
      <c r="Q11" s="5"/>
      <c r="R11" s="5"/>
      <c r="S11" s="5"/>
      <c r="T11" s="5"/>
      <c r="U11" s="5"/>
      <c r="V11" s="5"/>
      <c r="W11" s="5"/>
      <c r="X11" s="5"/>
      <c r="Y11" s="5"/>
      <c r="Z11" s="5"/>
    </row>
    <row r="12" ht="15.75" customHeight="1">
      <c r="A12" s="40" t="s">
        <v>192</v>
      </c>
      <c r="B12" s="41" t="s">
        <v>225</v>
      </c>
      <c r="C12" s="9" t="s">
        <v>10</v>
      </c>
      <c r="D12" s="9" t="s">
        <v>11</v>
      </c>
      <c r="E12" s="9" t="s">
        <v>11</v>
      </c>
      <c r="F12" s="9" t="s">
        <v>11</v>
      </c>
      <c r="G12" s="9" t="s">
        <v>11</v>
      </c>
      <c r="H12" s="13" t="s">
        <v>56</v>
      </c>
      <c r="I12" s="13">
        <f>countif(C:C,"g1")</f>
        <v>3</v>
      </c>
      <c r="J12" s="13" t="s">
        <v>57</v>
      </c>
      <c r="K12" s="13">
        <f>countif(C:C,"g2")</f>
        <v>0</v>
      </c>
      <c r="L12" s="13" t="s">
        <v>58</v>
      </c>
      <c r="M12" s="13">
        <f>countif(C:C,"g3")</f>
        <v>3</v>
      </c>
      <c r="N12" s="13" t="s">
        <v>59</v>
      </c>
      <c r="O12" s="13">
        <f>countif(C:C,"g4")</f>
        <v>0</v>
      </c>
      <c r="P12" s="13">
        <f t="shared" si="1"/>
        <v>6</v>
      </c>
      <c r="Q12" s="5"/>
      <c r="R12" s="5"/>
      <c r="S12" s="5"/>
      <c r="T12" s="5"/>
      <c r="U12" s="5"/>
      <c r="V12" s="5"/>
      <c r="W12" s="5"/>
      <c r="X12" s="5"/>
      <c r="Y12" s="5"/>
      <c r="Z12" s="5"/>
    </row>
    <row r="13" ht="15.75" customHeight="1">
      <c r="A13" s="40" t="s">
        <v>192</v>
      </c>
      <c r="B13" s="41" t="s">
        <v>226</v>
      </c>
      <c r="C13" s="9" t="s">
        <v>10</v>
      </c>
      <c r="D13" s="9" t="s">
        <v>11</v>
      </c>
      <c r="E13" s="9" t="s">
        <v>11</v>
      </c>
      <c r="F13" s="9" t="s">
        <v>11</v>
      </c>
      <c r="G13" s="9" t="s">
        <v>11</v>
      </c>
      <c r="H13" s="13" t="s">
        <v>61</v>
      </c>
      <c r="I13" s="13">
        <f>countif(C:C,"h1")</f>
        <v>2</v>
      </c>
      <c r="J13" s="13" t="s">
        <v>62</v>
      </c>
      <c r="K13" s="13">
        <f>countif(C:C,"h2")</f>
        <v>1</v>
      </c>
      <c r="L13" s="13" t="s">
        <v>63</v>
      </c>
      <c r="M13" s="13">
        <f>countif(C:C,"h3")</f>
        <v>0</v>
      </c>
      <c r="N13" s="13" t="s">
        <v>64</v>
      </c>
      <c r="O13" s="13">
        <f>countif(C:C,"h4")</f>
        <v>0</v>
      </c>
      <c r="P13" s="13">
        <f t="shared" si="1"/>
        <v>3</v>
      </c>
      <c r="Q13" s="5"/>
      <c r="R13" s="5"/>
      <c r="S13" s="5"/>
      <c r="T13" s="5"/>
      <c r="U13" s="5"/>
      <c r="V13" s="5"/>
      <c r="W13" s="5"/>
      <c r="X13" s="5"/>
      <c r="Y13" s="5"/>
      <c r="Z13" s="5"/>
    </row>
    <row r="14" ht="15.75" customHeight="1">
      <c r="A14" s="40" t="s">
        <v>192</v>
      </c>
      <c r="B14" s="41" t="s">
        <v>227</v>
      </c>
      <c r="C14" s="9" t="s">
        <v>228</v>
      </c>
      <c r="D14" s="9" t="s">
        <v>11</v>
      </c>
      <c r="E14" s="9" t="s">
        <v>11</v>
      </c>
      <c r="F14" s="9" t="s">
        <v>11</v>
      </c>
      <c r="G14" s="9" t="s">
        <v>11</v>
      </c>
      <c r="H14" s="16" t="s">
        <v>66</v>
      </c>
      <c r="I14" s="13">
        <f>countif(C:C,"i1")</f>
        <v>0</v>
      </c>
      <c r="J14" s="16" t="s">
        <v>67</v>
      </c>
      <c r="K14" s="13">
        <f>countif(C:C,"i2")</f>
        <v>0</v>
      </c>
      <c r="L14" s="16" t="s">
        <v>68</v>
      </c>
      <c r="M14" s="13">
        <f>countif(C:C,"i3")</f>
        <v>0</v>
      </c>
      <c r="N14" s="16" t="s">
        <v>69</v>
      </c>
      <c r="O14" s="13">
        <f>countif(C:C,"i4")</f>
        <v>0</v>
      </c>
      <c r="P14" s="13">
        <f t="shared" si="1"/>
        <v>0</v>
      </c>
      <c r="Q14" s="5"/>
      <c r="R14" s="5"/>
      <c r="S14" s="5"/>
      <c r="T14" s="5"/>
      <c r="U14" s="5"/>
      <c r="V14" s="5"/>
      <c r="W14" s="5"/>
      <c r="X14" s="5"/>
      <c r="Y14" s="5"/>
      <c r="Z14" s="5"/>
    </row>
    <row r="15" ht="15.75" customHeight="1">
      <c r="A15" s="40" t="s">
        <v>192</v>
      </c>
      <c r="B15" s="41" t="s">
        <v>229</v>
      </c>
      <c r="C15" s="9" t="s">
        <v>96</v>
      </c>
      <c r="D15" s="9" t="s">
        <v>11</v>
      </c>
      <c r="E15" s="9" t="s">
        <v>11</v>
      </c>
      <c r="F15" s="9" t="s">
        <v>11</v>
      </c>
      <c r="G15" s="9" t="s">
        <v>11</v>
      </c>
      <c r="H15" s="16" t="s">
        <v>73</v>
      </c>
      <c r="I15" s="13">
        <f>countif(C:C,"j1")</f>
        <v>0</v>
      </c>
      <c r="J15" s="16" t="s">
        <v>74</v>
      </c>
      <c r="K15" s="13">
        <f>countif(C:C,"j2")</f>
        <v>0</v>
      </c>
      <c r="L15" s="16" t="s">
        <v>75</v>
      </c>
      <c r="M15" s="13">
        <f>countif(C:C,"j3")</f>
        <v>1</v>
      </c>
      <c r="N15" s="16" t="s">
        <v>76</v>
      </c>
      <c r="O15" s="13">
        <f>countif(C:C,"j4")</f>
        <v>1</v>
      </c>
      <c r="P15" s="13">
        <f t="shared" si="1"/>
        <v>2</v>
      </c>
      <c r="Q15" s="5"/>
      <c r="R15" s="5"/>
      <c r="S15" s="5"/>
      <c r="T15" s="5"/>
      <c r="U15" s="5"/>
      <c r="V15" s="5"/>
      <c r="W15" s="5"/>
      <c r="X15" s="5"/>
      <c r="Y15" s="5"/>
      <c r="Z15" s="5"/>
    </row>
    <row r="16" ht="15.75" customHeight="1">
      <c r="A16" s="40" t="s">
        <v>230</v>
      </c>
      <c r="B16" s="41" t="s">
        <v>231</v>
      </c>
      <c r="C16" s="9" t="s">
        <v>91</v>
      </c>
      <c r="D16" s="9" t="s">
        <v>11</v>
      </c>
      <c r="E16" s="9" t="s">
        <v>11</v>
      </c>
      <c r="F16" s="9" t="s">
        <v>11</v>
      </c>
      <c r="G16" s="9" t="s">
        <v>11</v>
      </c>
      <c r="H16" s="17" t="s">
        <v>78</v>
      </c>
      <c r="I16" s="18"/>
      <c r="J16" s="18"/>
      <c r="K16" s="18"/>
      <c r="L16" s="18"/>
      <c r="M16" s="18"/>
      <c r="N16" s="18"/>
      <c r="O16" s="19"/>
      <c r="P16" s="13">
        <f t="shared" si="1"/>
        <v>0</v>
      </c>
      <c r="Q16" s="5"/>
      <c r="R16" s="5"/>
      <c r="S16" s="5"/>
      <c r="T16" s="5"/>
      <c r="U16" s="5"/>
      <c r="V16" s="5"/>
      <c r="W16" s="5"/>
      <c r="X16" s="5"/>
      <c r="Y16" s="5"/>
      <c r="Z16" s="5"/>
    </row>
    <row r="17" ht="15.75" customHeight="1">
      <c r="A17" s="40" t="s">
        <v>230</v>
      </c>
      <c r="B17" s="41" t="s">
        <v>232</v>
      </c>
      <c r="C17" s="9" t="s">
        <v>87</v>
      </c>
      <c r="D17" s="9" t="s">
        <v>11</v>
      </c>
      <c r="E17" s="9" t="s">
        <v>11</v>
      </c>
      <c r="F17" s="9" t="s">
        <v>11</v>
      </c>
      <c r="G17" s="9" t="s">
        <v>11</v>
      </c>
      <c r="H17" s="20" t="s">
        <v>81</v>
      </c>
      <c r="I17" s="18"/>
      <c r="J17" s="18"/>
      <c r="K17" s="18"/>
      <c r="L17" s="18"/>
      <c r="M17" s="18"/>
      <c r="N17" s="18"/>
      <c r="O17" s="19"/>
      <c r="P17" s="13">
        <f>sum(P6:P16)</f>
        <v>34</v>
      </c>
      <c r="Q17" s="5"/>
      <c r="R17" s="5"/>
      <c r="S17" s="5"/>
      <c r="T17" s="5"/>
      <c r="U17" s="5"/>
      <c r="V17" s="5"/>
      <c r="W17" s="5"/>
      <c r="X17" s="5"/>
      <c r="Y17" s="5"/>
      <c r="Z17" s="5"/>
    </row>
    <row r="18" ht="15.75" customHeight="1">
      <c r="A18" s="40" t="s">
        <v>230</v>
      </c>
      <c r="B18" s="41" t="s">
        <v>233</v>
      </c>
      <c r="C18" s="9" t="s">
        <v>94</v>
      </c>
      <c r="D18" s="9" t="s">
        <v>11</v>
      </c>
      <c r="E18" s="9" t="s">
        <v>11</v>
      </c>
      <c r="F18" s="9" t="s">
        <v>11</v>
      </c>
      <c r="G18" s="9" t="s">
        <v>11</v>
      </c>
      <c r="H18" s="21"/>
      <c r="I18" s="22" t="s">
        <v>83</v>
      </c>
      <c r="J18" s="23" t="s">
        <v>84</v>
      </c>
      <c r="K18" s="24"/>
      <c r="L18" s="25"/>
      <c r="M18" s="25"/>
      <c r="N18" s="25"/>
      <c r="O18" s="25"/>
      <c r="P18" s="2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ht="15.75" customHeight="1">
      <c r="A19" s="40" t="s">
        <v>230</v>
      </c>
      <c r="B19" s="41" t="s">
        <v>234</v>
      </c>
      <c r="C19" s="9" t="s">
        <v>87</v>
      </c>
      <c r="D19" s="9" t="s">
        <v>11</v>
      </c>
      <c r="E19" s="9" t="s">
        <v>11</v>
      </c>
      <c r="F19" s="9" t="s">
        <v>11</v>
      </c>
      <c r="G19" s="9" t="s">
        <v>11</v>
      </c>
      <c r="H19" s="26" t="s">
        <v>4</v>
      </c>
      <c r="I19" s="22">
        <f>countif(D:D,"o")</f>
        <v>0</v>
      </c>
      <c r="J19" s="22">
        <f>countif(D:D,"x")</f>
        <v>35</v>
      </c>
      <c r="K19" s="24"/>
      <c r="L19" s="25"/>
      <c r="M19" s="25"/>
      <c r="N19" s="25"/>
      <c r="O19" s="25"/>
      <c r="P19" s="2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ht="15.75" customHeight="1">
      <c r="A20" s="40" t="s">
        <v>92</v>
      </c>
      <c r="B20" s="41" t="s">
        <v>235</v>
      </c>
      <c r="C20" s="9" t="s">
        <v>180</v>
      </c>
      <c r="D20" s="9" t="s">
        <v>11</v>
      </c>
      <c r="E20" s="9" t="s">
        <v>11</v>
      </c>
      <c r="F20" s="9" t="s">
        <v>11</v>
      </c>
      <c r="G20" s="9" t="s">
        <v>11</v>
      </c>
      <c r="H20" s="26" t="s">
        <v>5</v>
      </c>
      <c r="I20" s="22">
        <f>countif(E:E,"o")</f>
        <v>0</v>
      </c>
      <c r="J20" s="22">
        <f>countif(E:E,"x")</f>
        <v>35</v>
      </c>
      <c r="K20" s="25"/>
      <c r="L20" s="25"/>
      <c r="M20" s="25"/>
      <c r="N20" s="25"/>
      <c r="O20" s="25"/>
      <c r="P20" s="2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ht="15.75" customHeight="1">
      <c r="A21" s="40" t="s">
        <v>92</v>
      </c>
      <c r="B21" s="41" t="s">
        <v>236</v>
      </c>
      <c r="C21" s="9" t="s">
        <v>96</v>
      </c>
      <c r="D21" s="9" t="s">
        <v>11</v>
      </c>
      <c r="E21" s="9" t="s">
        <v>11</v>
      </c>
      <c r="F21" s="9" t="s">
        <v>11</v>
      </c>
      <c r="G21" s="9" t="s">
        <v>11</v>
      </c>
      <c r="H21" s="26" t="s">
        <v>6</v>
      </c>
      <c r="I21" s="22">
        <f>countif(F:F,"o")</f>
        <v>0</v>
      </c>
      <c r="J21" s="22">
        <f>countif(F:F,"x")</f>
        <v>35</v>
      </c>
      <c r="K21" s="25"/>
      <c r="L21" s="25"/>
      <c r="M21" s="25"/>
      <c r="N21" s="25"/>
      <c r="O21" s="25"/>
      <c r="P21" s="2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ht="15.75" customHeight="1">
      <c r="A22" s="40" t="s">
        <v>92</v>
      </c>
      <c r="B22" s="41" t="s">
        <v>237</v>
      </c>
      <c r="C22" s="9" t="s">
        <v>180</v>
      </c>
      <c r="D22" s="9" t="s">
        <v>11</v>
      </c>
      <c r="E22" s="9" t="s">
        <v>11</v>
      </c>
      <c r="F22" s="9" t="s">
        <v>11</v>
      </c>
      <c r="G22" s="9" t="s">
        <v>11</v>
      </c>
      <c r="H22" s="27" t="s">
        <v>7</v>
      </c>
      <c r="I22" s="22">
        <f>countif(G:G,"o")</f>
        <v>0</v>
      </c>
      <c r="J22" s="22">
        <f>countif(G:G,"x")</f>
        <v>35</v>
      </c>
      <c r="K22" s="25"/>
      <c r="L22" s="25"/>
      <c r="M22" s="25"/>
      <c r="N22" s="25"/>
      <c r="O22" s="25"/>
      <c r="P22" s="2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ht="15.75" customHeight="1">
      <c r="A23" s="40" t="s">
        <v>92</v>
      </c>
      <c r="B23" s="41" t="s">
        <v>238</v>
      </c>
      <c r="C23" s="28" t="s">
        <v>180</v>
      </c>
      <c r="D23" s="9" t="s">
        <v>11</v>
      </c>
      <c r="E23" s="9" t="s">
        <v>11</v>
      </c>
      <c r="F23" s="9" t="s">
        <v>11</v>
      </c>
      <c r="G23" s="9" t="s">
        <v>11</v>
      </c>
    </row>
    <row r="24" ht="15.75" customHeight="1">
      <c r="A24" s="40" t="s">
        <v>92</v>
      </c>
      <c r="B24" s="41" t="s">
        <v>239</v>
      </c>
      <c r="C24" s="28" t="s">
        <v>96</v>
      </c>
      <c r="D24" s="9" t="s">
        <v>11</v>
      </c>
      <c r="E24" s="9" t="s">
        <v>11</v>
      </c>
      <c r="F24" s="9" t="s">
        <v>11</v>
      </c>
      <c r="G24" s="9" t="s">
        <v>11</v>
      </c>
    </row>
    <row r="25" ht="15.75" customHeight="1">
      <c r="A25" s="40" t="s">
        <v>92</v>
      </c>
      <c r="B25" s="41" t="s">
        <v>240</v>
      </c>
      <c r="C25" s="28" t="s">
        <v>228</v>
      </c>
      <c r="D25" s="9" t="s">
        <v>11</v>
      </c>
      <c r="E25" s="9" t="s">
        <v>11</v>
      </c>
      <c r="F25" s="9" t="s">
        <v>11</v>
      </c>
      <c r="G25" s="9" t="s">
        <v>11</v>
      </c>
    </row>
    <row r="26" ht="15.75" customHeight="1">
      <c r="A26" s="40" t="s">
        <v>241</v>
      </c>
      <c r="B26" s="41" t="s">
        <v>242</v>
      </c>
      <c r="C26" s="28" t="s">
        <v>98</v>
      </c>
      <c r="D26" s="9" t="s">
        <v>11</v>
      </c>
      <c r="E26" s="9" t="s">
        <v>11</v>
      </c>
      <c r="F26" s="9" t="s">
        <v>11</v>
      </c>
      <c r="G26" s="9" t="s">
        <v>11</v>
      </c>
    </row>
    <row r="27" ht="15.75" customHeight="1">
      <c r="A27" s="40" t="s">
        <v>241</v>
      </c>
      <c r="B27" s="41" t="s">
        <v>243</v>
      </c>
      <c r="C27" s="28" t="s">
        <v>94</v>
      </c>
      <c r="D27" s="9" t="s">
        <v>11</v>
      </c>
      <c r="E27" s="9" t="s">
        <v>11</v>
      </c>
      <c r="F27" s="9" t="s">
        <v>11</v>
      </c>
      <c r="G27" s="9" t="s">
        <v>11</v>
      </c>
    </row>
    <row r="28" ht="15.75" customHeight="1">
      <c r="A28" s="40" t="s">
        <v>241</v>
      </c>
      <c r="B28" s="41" t="s">
        <v>244</v>
      </c>
      <c r="C28" s="28" t="s">
        <v>91</v>
      </c>
      <c r="D28" s="9" t="s">
        <v>11</v>
      </c>
      <c r="E28" s="9" t="s">
        <v>11</v>
      </c>
      <c r="F28" s="9" t="s">
        <v>11</v>
      </c>
      <c r="G28" s="9" t="s">
        <v>11</v>
      </c>
    </row>
    <row r="29" ht="15.75" customHeight="1">
      <c r="A29" s="40" t="s">
        <v>241</v>
      </c>
      <c r="B29" s="41" t="s">
        <v>245</v>
      </c>
      <c r="C29" s="28" t="s">
        <v>98</v>
      </c>
      <c r="D29" s="9" t="s">
        <v>11</v>
      </c>
      <c r="E29" s="9" t="s">
        <v>11</v>
      </c>
      <c r="F29" s="9" t="s">
        <v>11</v>
      </c>
      <c r="G29" s="9" t="s">
        <v>11</v>
      </c>
    </row>
    <row r="30" ht="15.75" customHeight="1">
      <c r="A30" s="40" t="s">
        <v>241</v>
      </c>
      <c r="B30" s="41" t="s">
        <v>246</v>
      </c>
      <c r="C30" s="28" t="s">
        <v>98</v>
      </c>
      <c r="D30" s="9" t="s">
        <v>11</v>
      </c>
      <c r="E30" s="9" t="s">
        <v>11</v>
      </c>
      <c r="F30" s="9" t="s">
        <v>11</v>
      </c>
      <c r="G30" s="9" t="s">
        <v>11</v>
      </c>
    </row>
    <row r="31" ht="15.75" customHeight="1">
      <c r="A31" s="40" t="s">
        <v>241</v>
      </c>
      <c r="B31" s="41" t="s">
        <v>247</v>
      </c>
      <c r="C31" s="28" t="s">
        <v>98</v>
      </c>
      <c r="D31" s="9" t="s">
        <v>11</v>
      </c>
      <c r="E31" s="9" t="s">
        <v>11</v>
      </c>
      <c r="F31" s="9" t="s">
        <v>11</v>
      </c>
      <c r="G31" s="9" t="s">
        <v>11</v>
      </c>
    </row>
    <row r="32" ht="15.75" customHeight="1">
      <c r="A32" s="40" t="s">
        <v>241</v>
      </c>
      <c r="B32" s="41" t="s">
        <v>248</v>
      </c>
      <c r="C32" s="28" t="s">
        <v>98</v>
      </c>
      <c r="D32" s="9" t="s">
        <v>11</v>
      </c>
      <c r="E32" s="9" t="s">
        <v>11</v>
      </c>
      <c r="F32" s="9" t="s">
        <v>11</v>
      </c>
      <c r="G32" s="9" t="s">
        <v>11</v>
      </c>
    </row>
    <row r="33" ht="15.75" customHeight="1">
      <c r="A33" s="40" t="s">
        <v>241</v>
      </c>
      <c r="B33" s="41" t="s">
        <v>249</v>
      </c>
      <c r="C33" s="28" t="s">
        <v>98</v>
      </c>
      <c r="D33" s="9" t="s">
        <v>11</v>
      </c>
      <c r="E33" s="9" t="s">
        <v>11</v>
      </c>
      <c r="F33" s="9" t="s">
        <v>11</v>
      </c>
      <c r="G33" s="9" t="s">
        <v>11</v>
      </c>
    </row>
    <row r="34" ht="15.75" customHeight="1">
      <c r="A34" s="40" t="s">
        <v>241</v>
      </c>
      <c r="B34" s="41" t="s">
        <v>250</v>
      </c>
      <c r="C34" s="28" t="s">
        <v>15</v>
      </c>
      <c r="D34" s="9" t="s">
        <v>11</v>
      </c>
      <c r="E34" s="9" t="s">
        <v>11</v>
      </c>
      <c r="F34" s="9" t="s">
        <v>11</v>
      </c>
      <c r="G34" s="9" t="s">
        <v>11</v>
      </c>
    </row>
    <row r="35" ht="15.75" customHeight="1">
      <c r="A35" s="40" t="s">
        <v>251</v>
      </c>
      <c r="B35" s="41" t="s">
        <v>252</v>
      </c>
      <c r="C35" s="28" t="s">
        <v>10</v>
      </c>
      <c r="D35" s="9" t="s">
        <v>11</v>
      </c>
      <c r="E35" s="9" t="s">
        <v>11</v>
      </c>
      <c r="F35" s="9" t="s">
        <v>11</v>
      </c>
      <c r="G35" s="9" t="s">
        <v>11</v>
      </c>
    </row>
    <row r="36" ht="15.75" customHeight="1">
      <c r="A36" s="40" t="s">
        <v>251</v>
      </c>
      <c r="B36" s="41" t="s">
        <v>253</v>
      </c>
      <c r="C36" s="28" t="s">
        <v>80</v>
      </c>
      <c r="D36" s="9" t="s">
        <v>11</v>
      </c>
      <c r="E36" s="9" t="s">
        <v>11</v>
      </c>
      <c r="F36" s="9" t="s">
        <v>11</v>
      </c>
      <c r="G36" s="9" t="s">
        <v>11</v>
      </c>
    </row>
    <row r="37" ht="15.75" customHeight="1">
      <c r="A37" s="40" t="s">
        <v>251</v>
      </c>
      <c r="B37" s="41" t="s">
        <v>254</v>
      </c>
      <c r="C37" s="28" t="s">
        <v>171</v>
      </c>
      <c r="D37" s="9" t="s">
        <v>11</v>
      </c>
      <c r="E37" s="9" t="s">
        <v>11</v>
      </c>
      <c r="F37" s="9" t="s">
        <v>11</v>
      </c>
      <c r="G37" s="9" t="s">
        <v>11</v>
      </c>
    </row>
    <row r="38" ht="15.75" customHeight="1">
      <c r="C38" s="42"/>
      <c r="D38" s="42"/>
      <c r="E38" s="42"/>
      <c r="F38" s="42"/>
      <c r="G38" s="42"/>
    </row>
    <row r="39" ht="15.75" customHeight="1">
      <c r="C39" s="42"/>
      <c r="D39" s="42"/>
      <c r="E39" s="42"/>
      <c r="F39" s="42"/>
      <c r="G39" s="42"/>
    </row>
    <row r="40" ht="15.75" customHeight="1">
      <c r="C40" s="42"/>
      <c r="D40" s="42"/>
      <c r="E40" s="42"/>
      <c r="F40" s="42"/>
      <c r="G40" s="42"/>
    </row>
    <row r="41" ht="15.75" customHeight="1">
      <c r="C41" s="42"/>
      <c r="D41" s="42"/>
      <c r="E41" s="42"/>
      <c r="F41" s="42"/>
      <c r="G41" s="42"/>
    </row>
    <row r="42" ht="15.75" customHeight="1">
      <c r="C42" s="42"/>
      <c r="D42" s="42"/>
      <c r="E42" s="42"/>
      <c r="F42" s="42"/>
      <c r="G42" s="42"/>
    </row>
    <row r="43" ht="15.75" customHeight="1">
      <c r="C43" s="42"/>
      <c r="D43" s="42"/>
      <c r="E43" s="42"/>
      <c r="F43" s="42"/>
      <c r="G43" s="42"/>
    </row>
    <row r="44" ht="15.75" customHeight="1">
      <c r="C44" s="42"/>
      <c r="D44" s="42"/>
      <c r="E44" s="42"/>
      <c r="F44" s="42"/>
      <c r="G44" s="42"/>
    </row>
    <row r="45" ht="15.75" customHeight="1">
      <c r="C45" s="42"/>
      <c r="D45" s="42"/>
      <c r="E45" s="42"/>
      <c r="F45" s="42"/>
      <c r="G45" s="42"/>
    </row>
    <row r="46" ht="15.75" customHeight="1">
      <c r="C46" s="42"/>
      <c r="D46" s="42"/>
      <c r="E46" s="42"/>
      <c r="F46" s="42"/>
      <c r="G46" s="42"/>
    </row>
    <row r="47" ht="15.75" customHeight="1">
      <c r="C47" s="42"/>
      <c r="D47" s="42"/>
      <c r="E47" s="42"/>
      <c r="F47" s="42"/>
      <c r="G47" s="42"/>
    </row>
    <row r="48" ht="15.75" customHeight="1">
      <c r="C48" s="42"/>
      <c r="D48" s="42"/>
      <c r="E48" s="42"/>
      <c r="F48" s="42"/>
      <c r="G48" s="42"/>
    </row>
    <row r="49" ht="15.75" customHeight="1">
      <c r="C49" s="42"/>
      <c r="D49" s="42"/>
      <c r="E49" s="42"/>
      <c r="F49" s="42"/>
      <c r="G49" s="42"/>
    </row>
    <row r="50" ht="15.75" customHeight="1">
      <c r="C50" s="42"/>
      <c r="D50" s="42"/>
      <c r="E50" s="42"/>
      <c r="F50" s="42"/>
      <c r="G50" s="42"/>
    </row>
    <row r="51" ht="15.75" customHeight="1">
      <c r="C51" s="42"/>
      <c r="D51" s="42"/>
      <c r="E51" s="42"/>
      <c r="F51" s="42"/>
      <c r="G51" s="42"/>
    </row>
    <row r="52" ht="15.75" customHeight="1">
      <c r="C52" s="42"/>
      <c r="D52" s="42"/>
      <c r="E52" s="42"/>
      <c r="F52" s="42"/>
      <c r="G52" s="42"/>
    </row>
    <row r="53" ht="15.75" customHeight="1">
      <c r="C53" s="42"/>
      <c r="D53" s="42"/>
      <c r="E53" s="42"/>
      <c r="F53" s="42"/>
      <c r="G53" s="42"/>
    </row>
    <row r="54" ht="15.75" customHeight="1">
      <c r="C54" s="42"/>
      <c r="D54" s="42"/>
      <c r="E54" s="42"/>
      <c r="F54" s="42"/>
      <c r="G54" s="42"/>
    </row>
    <row r="55" ht="15.75" customHeight="1">
      <c r="C55" s="42"/>
      <c r="D55" s="42"/>
      <c r="E55" s="42"/>
      <c r="F55" s="42"/>
      <c r="G55" s="42"/>
    </row>
    <row r="56" ht="15.75" customHeight="1">
      <c r="C56" s="42"/>
      <c r="D56" s="42"/>
      <c r="E56" s="42"/>
      <c r="F56" s="42"/>
      <c r="G56" s="42"/>
    </row>
    <row r="57" ht="15.75" customHeight="1">
      <c r="C57" s="42"/>
      <c r="D57" s="42"/>
      <c r="E57" s="42"/>
      <c r="F57" s="42"/>
      <c r="G57" s="42"/>
    </row>
    <row r="58" ht="15.75" customHeight="1">
      <c r="C58" s="42"/>
      <c r="D58" s="42"/>
      <c r="E58" s="42"/>
      <c r="F58" s="42"/>
      <c r="G58" s="42"/>
    </row>
    <row r="59" ht="15.75" customHeight="1">
      <c r="C59" s="42"/>
      <c r="D59" s="42"/>
      <c r="E59" s="42"/>
      <c r="F59" s="42"/>
      <c r="G59" s="42"/>
    </row>
    <row r="60" ht="15.75" customHeight="1">
      <c r="C60" s="42"/>
      <c r="D60" s="42"/>
      <c r="E60" s="42"/>
      <c r="F60" s="42"/>
      <c r="G60" s="42"/>
    </row>
    <row r="61" ht="15.75" customHeight="1">
      <c r="C61" s="42"/>
      <c r="D61" s="42"/>
      <c r="E61" s="42"/>
      <c r="F61" s="42"/>
      <c r="G61" s="42"/>
    </row>
    <row r="62" ht="15.75" customHeight="1">
      <c r="C62" s="42"/>
      <c r="D62" s="42"/>
      <c r="E62" s="42"/>
      <c r="F62" s="42"/>
      <c r="G62" s="42"/>
    </row>
    <row r="63" ht="15.75" customHeight="1">
      <c r="C63" s="42"/>
      <c r="D63" s="42"/>
      <c r="E63" s="42"/>
      <c r="F63" s="42"/>
      <c r="G63" s="42"/>
    </row>
    <row r="64" ht="15.75" customHeight="1">
      <c r="C64" s="42"/>
      <c r="D64" s="42"/>
      <c r="E64" s="42"/>
      <c r="F64" s="42"/>
      <c r="G64" s="42"/>
    </row>
    <row r="65" ht="15.75" customHeight="1">
      <c r="C65" s="42"/>
      <c r="D65" s="42"/>
      <c r="E65" s="42"/>
      <c r="F65" s="42"/>
      <c r="G65" s="42"/>
    </row>
    <row r="66" ht="15.75" customHeight="1">
      <c r="C66" s="42"/>
      <c r="D66" s="42"/>
      <c r="E66" s="42"/>
      <c r="F66" s="42"/>
      <c r="G66" s="42"/>
    </row>
    <row r="67" ht="15.75" customHeight="1">
      <c r="C67" s="42"/>
      <c r="D67" s="42"/>
      <c r="E67" s="42"/>
      <c r="F67" s="42"/>
      <c r="G67" s="42"/>
    </row>
    <row r="68" ht="15.75" customHeight="1">
      <c r="C68" s="42"/>
      <c r="D68" s="42"/>
      <c r="E68" s="42"/>
      <c r="F68" s="42"/>
      <c r="G68" s="42"/>
    </row>
    <row r="69" ht="15.75" customHeight="1">
      <c r="C69" s="42"/>
      <c r="D69" s="42"/>
      <c r="E69" s="42"/>
      <c r="F69" s="42"/>
      <c r="G69" s="42"/>
    </row>
    <row r="70" ht="15.75" customHeight="1">
      <c r="C70" s="42"/>
      <c r="D70" s="42"/>
      <c r="E70" s="42"/>
      <c r="F70" s="42"/>
      <c r="G70" s="42"/>
    </row>
    <row r="71" ht="15.75" customHeight="1">
      <c r="C71" s="42"/>
      <c r="D71" s="42"/>
      <c r="E71" s="42"/>
      <c r="F71" s="42"/>
      <c r="G71" s="42"/>
    </row>
    <row r="72" ht="15.75" customHeight="1">
      <c r="C72" s="42"/>
      <c r="D72" s="42"/>
      <c r="E72" s="42"/>
      <c r="F72" s="42"/>
      <c r="G72" s="42"/>
    </row>
    <row r="73" ht="15.75" customHeight="1">
      <c r="C73" s="42"/>
      <c r="D73" s="42"/>
      <c r="E73" s="42"/>
      <c r="F73" s="42"/>
      <c r="G73" s="42"/>
    </row>
    <row r="74" ht="15.75" customHeight="1">
      <c r="C74" s="42"/>
      <c r="D74" s="42"/>
      <c r="E74" s="42"/>
      <c r="F74" s="42"/>
      <c r="G74" s="42"/>
    </row>
    <row r="75" ht="15.75" customHeight="1">
      <c r="C75" s="42"/>
      <c r="D75" s="42"/>
      <c r="E75" s="42"/>
      <c r="F75" s="42"/>
      <c r="G75" s="42"/>
    </row>
    <row r="76" ht="15.75" customHeight="1">
      <c r="C76" s="42"/>
      <c r="D76" s="42"/>
      <c r="E76" s="42"/>
      <c r="F76" s="42"/>
      <c r="G76" s="42"/>
    </row>
    <row r="77" ht="15.75" customHeight="1">
      <c r="C77" s="42"/>
      <c r="D77" s="42"/>
      <c r="E77" s="42"/>
      <c r="F77" s="42"/>
      <c r="G77" s="42"/>
    </row>
    <row r="78" ht="15.75" customHeight="1">
      <c r="C78" s="42"/>
      <c r="D78" s="42"/>
      <c r="E78" s="42"/>
      <c r="F78" s="42"/>
      <c r="G78" s="42"/>
    </row>
    <row r="79" ht="15.75" customHeight="1">
      <c r="C79" s="42"/>
      <c r="D79" s="42"/>
      <c r="E79" s="42"/>
      <c r="F79" s="42"/>
      <c r="G79" s="42"/>
    </row>
    <row r="80" ht="15.75" customHeight="1">
      <c r="C80" s="42"/>
      <c r="D80" s="42"/>
      <c r="E80" s="42"/>
      <c r="F80" s="42"/>
      <c r="G80" s="42"/>
    </row>
    <row r="81" ht="15.75" customHeight="1">
      <c r="C81" s="42"/>
      <c r="D81" s="42"/>
      <c r="E81" s="42"/>
      <c r="F81" s="42"/>
      <c r="G81" s="42"/>
    </row>
    <row r="82" ht="15.75" customHeight="1">
      <c r="C82" s="42"/>
      <c r="D82" s="42"/>
      <c r="E82" s="42"/>
      <c r="F82" s="42"/>
      <c r="G82" s="42"/>
    </row>
    <row r="83" ht="15.75" customHeight="1">
      <c r="C83" s="42"/>
      <c r="D83" s="42"/>
      <c r="E83" s="42"/>
      <c r="F83" s="42"/>
      <c r="G83" s="42"/>
    </row>
    <row r="84" ht="15.75" customHeight="1">
      <c r="C84" s="42"/>
      <c r="D84" s="42"/>
      <c r="E84" s="42"/>
      <c r="F84" s="42"/>
      <c r="G84" s="42"/>
    </row>
    <row r="85" ht="15.75" customHeight="1">
      <c r="C85" s="42"/>
      <c r="D85" s="42"/>
      <c r="E85" s="42"/>
      <c r="F85" s="42"/>
      <c r="G85" s="42"/>
    </row>
    <row r="86" ht="15.75" customHeight="1">
      <c r="C86" s="42"/>
      <c r="D86" s="42"/>
      <c r="E86" s="42"/>
      <c r="F86" s="42"/>
      <c r="G86" s="42"/>
    </row>
    <row r="87" ht="15.75" customHeight="1">
      <c r="C87" s="42"/>
      <c r="D87" s="42"/>
      <c r="E87" s="42"/>
      <c r="F87" s="42"/>
      <c r="G87" s="42"/>
    </row>
    <row r="88" ht="15.75" customHeight="1">
      <c r="C88" s="42"/>
      <c r="D88" s="42"/>
      <c r="E88" s="42"/>
      <c r="F88" s="42"/>
      <c r="G88" s="42"/>
    </row>
    <row r="89" ht="15.75" customHeight="1">
      <c r="C89" s="42"/>
      <c r="D89" s="42"/>
      <c r="E89" s="42"/>
      <c r="F89" s="42"/>
      <c r="G89" s="42"/>
    </row>
    <row r="90" ht="15.75" customHeight="1">
      <c r="C90" s="42"/>
      <c r="D90" s="42"/>
      <c r="E90" s="42"/>
      <c r="F90" s="42"/>
      <c r="G90" s="42"/>
    </row>
    <row r="91" ht="15.75" customHeight="1">
      <c r="C91" s="42"/>
      <c r="D91" s="42"/>
      <c r="E91" s="42"/>
      <c r="F91" s="42"/>
      <c r="G91" s="42"/>
    </row>
    <row r="92" ht="15.75" customHeight="1">
      <c r="C92" s="42"/>
      <c r="D92" s="42"/>
      <c r="E92" s="42"/>
      <c r="F92" s="42"/>
      <c r="G92" s="42"/>
    </row>
    <row r="93" ht="15.75" customHeight="1">
      <c r="C93" s="42"/>
      <c r="D93" s="42"/>
      <c r="E93" s="42"/>
      <c r="F93" s="42"/>
      <c r="G93" s="42"/>
    </row>
    <row r="94" ht="15.75" customHeight="1">
      <c r="C94" s="42"/>
      <c r="D94" s="42"/>
      <c r="E94" s="42"/>
      <c r="F94" s="42"/>
      <c r="G94" s="42"/>
    </row>
    <row r="95" ht="15.75" customHeight="1">
      <c r="C95" s="42"/>
      <c r="D95" s="42"/>
      <c r="E95" s="42"/>
      <c r="F95" s="42"/>
      <c r="G95" s="42"/>
    </row>
    <row r="96" ht="15.75" customHeight="1">
      <c r="C96" s="42"/>
      <c r="D96" s="42"/>
      <c r="E96" s="42"/>
      <c r="F96" s="42"/>
      <c r="G96" s="42"/>
    </row>
    <row r="97" ht="15.75" customHeight="1">
      <c r="C97" s="42"/>
      <c r="D97" s="42"/>
      <c r="E97" s="42"/>
      <c r="F97" s="42"/>
      <c r="G97" s="42"/>
    </row>
    <row r="98" ht="15.75" customHeight="1">
      <c r="C98" s="42"/>
      <c r="D98" s="42"/>
      <c r="E98" s="42"/>
      <c r="F98" s="42"/>
      <c r="G98" s="42"/>
    </row>
    <row r="99" ht="15.75" customHeight="1">
      <c r="C99" s="42"/>
      <c r="D99" s="42"/>
      <c r="E99" s="42"/>
      <c r="F99" s="42"/>
      <c r="G99" s="42"/>
    </row>
    <row r="100" ht="15.75" customHeight="1">
      <c r="C100" s="42"/>
      <c r="D100" s="42"/>
      <c r="E100" s="42"/>
      <c r="F100" s="42"/>
      <c r="G100" s="42"/>
    </row>
    <row r="101" ht="15.75" customHeight="1">
      <c r="C101" s="42"/>
      <c r="D101" s="42"/>
      <c r="E101" s="42"/>
      <c r="F101" s="42"/>
      <c r="G101" s="42"/>
    </row>
    <row r="102" ht="15.75" customHeight="1">
      <c r="C102" s="42"/>
      <c r="D102" s="42"/>
      <c r="E102" s="42"/>
      <c r="F102" s="42"/>
      <c r="G102" s="42"/>
    </row>
    <row r="103" ht="15.75" customHeight="1">
      <c r="C103" s="42"/>
      <c r="D103" s="42"/>
      <c r="E103" s="42"/>
      <c r="F103" s="42"/>
      <c r="G103" s="42"/>
    </row>
    <row r="104" ht="15.75" customHeight="1">
      <c r="C104" s="42"/>
      <c r="D104" s="42"/>
      <c r="E104" s="42"/>
      <c r="F104" s="42"/>
      <c r="G104" s="42"/>
    </row>
    <row r="105" ht="15.75" customHeight="1">
      <c r="C105" s="42"/>
      <c r="D105" s="42"/>
      <c r="E105" s="42"/>
      <c r="F105" s="42"/>
      <c r="G105" s="42"/>
    </row>
    <row r="106" ht="15.75" customHeight="1">
      <c r="C106" s="42"/>
      <c r="D106" s="42"/>
      <c r="E106" s="42"/>
      <c r="F106" s="42"/>
      <c r="G106" s="42"/>
    </row>
    <row r="107" ht="15.75" customHeight="1">
      <c r="C107" s="42"/>
      <c r="D107" s="42"/>
      <c r="E107" s="42"/>
      <c r="F107" s="42"/>
      <c r="G107" s="42"/>
    </row>
    <row r="108" ht="15.75" customHeight="1">
      <c r="C108" s="42"/>
      <c r="D108" s="42"/>
      <c r="E108" s="42"/>
      <c r="F108" s="42"/>
      <c r="G108" s="42"/>
    </row>
    <row r="109" ht="15.75" customHeight="1">
      <c r="C109" s="42"/>
      <c r="D109" s="42"/>
      <c r="E109" s="42"/>
      <c r="F109" s="42"/>
      <c r="G109" s="42"/>
    </row>
    <row r="110" ht="15.75" customHeight="1">
      <c r="C110" s="42"/>
      <c r="D110" s="42"/>
      <c r="E110" s="42"/>
      <c r="F110" s="42"/>
      <c r="G110" s="42"/>
    </row>
    <row r="111" ht="15.75" customHeight="1">
      <c r="C111" s="42"/>
      <c r="D111" s="42"/>
      <c r="E111" s="42"/>
      <c r="F111" s="42"/>
      <c r="G111" s="42"/>
    </row>
    <row r="112" ht="15.75" customHeight="1">
      <c r="C112" s="42"/>
      <c r="D112" s="42"/>
      <c r="E112" s="42"/>
      <c r="F112" s="42"/>
      <c r="G112" s="42"/>
    </row>
    <row r="113" ht="15.75" customHeight="1">
      <c r="C113" s="42"/>
      <c r="D113" s="42"/>
      <c r="E113" s="42"/>
      <c r="F113" s="42"/>
      <c r="G113" s="42"/>
    </row>
    <row r="114" ht="15.75" customHeight="1">
      <c r="C114" s="42"/>
      <c r="D114" s="42"/>
      <c r="E114" s="42"/>
      <c r="F114" s="42"/>
      <c r="G114" s="42"/>
    </row>
    <row r="115" ht="15.75" customHeight="1">
      <c r="C115" s="42"/>
      <c r="D115" s="42"/>
      <c r="E115" s="42"/>
      <c r="F115" s="42"/>
      <c r="G115" s="42"/>
    </row>
    <row r="116" ht="15.75" customHeight="1">
      <c r="C116" s="42"/>
      <c r="D116" s="42"/>
      <c r="E116" s="42"/>
      <c r="F116" s="42"/>
      <c r="G116" s="42"/>
    </row>
    <row r="117" ht="15.75" customHeight="1">
      <c r="C117" s="42"/>
      <c r="D117" s="42"/>
      <c r="E117" s="42"/>
      <c r="F117" s="42"/>
      <c r="G117" s="42"/>
    </row>
    <row r="118" ht="15.75" customHeight="1">
      <c r="C118" s="42"/>
      <c r="D118" s="42"/>
      <c r="E118" s="42"/>
      <c r="F118" s="42"/>
      <c r="G118" s="42"/>
    </row>
    <row r="119" ht="15.75" customHeight="1">
      <c r="C119" s="42"/>
      <c r="D119" s="42"/>
      <c r="E119" s="42"/>
      <c r="F119" s="42"/>
      <c r="G119" s="42"/>
    </row>
    <row r="120" ht="15.75" customHeight="1">
      <c r="C120" s="42"/>
      <c r="D120" s="42"/>
      <c r="E120" s="42"/>
      <c r="F120" s="42"/>
      <c r="G120" s="42"/>
    </row>
    <row r="121" ht="15.75" customHeight="1">
      <c r="C121" s="42"/>
      <c r="D121" s="42"/>
      <c r="E121" s="42"/>
      <c r="F121" s="42"/>
      <c r="G121" s="42"/>
    </row>
    <row r="122" ht="15.75" customHeight="1">
      <c r="C122" s="42"/>
      <c r="D122" s="42"/>
      <c r="E122" s="42"/>
      <c r="F122" s="42"/>
      <c r="G122" s="42"/>
    </row>
    <row r="123" ht="15.75" customHeight="1">
      <c r="C123" s="42"/>
      <c r="D123" s="42"/>
      <c r="E123" s="42"/>
      <c r="F123" s="42"/>
      <c r="G123" s="42"/>
    </row>
    <row r="124" ht="15.75" customHeight="1">
      <c r="C124" s="42"/>
      <c r="D124" s="42"/>
      <c r="E124" s="42"/>
      <c r="F124" s="42"/>
      <c r="G124" s="42"/>
    </row>
    <row r="125" ht="15.75" customHeight="1">
      <c r="C125" s="42"/>
      <c r="D125" s="42"/>
      <c r="E125" s="42"/>
      <c r="F125" s="42"/>
      <c r="G125" s="42"/>
    </row>
    <row r="126" ht="15.75" customHeight="1">
      <c r="C126" s="42"/>
      <c r="D126" s="42"/>
      <c r="E126" s="42"/>
      <c r="F126" s="42"/>
      <c r="G126" s="42"/>
    </row>
    <row r="127" ht="15.75" customHeight="1">
      <c r="C127" s="42"/>
      <c r="D127" s="42"/>
      <c r="E127" s="42"/>
      <c r="F127" s="42"/>
      <c r="G127" s="42"/>
    </row>
    <row r="128" ht="15.75" customHeight="1">
      <c r="C128" s="42"/>
      <c r="D128" s="42"/>
      <c r="E128" s="42"/>
      <c r="F128" s="42"/>
      <c r="G128" s="42"/>
    </row>
    <row r="129" ht="15.75" customHeight="1">
      <c r="C129" s="42"/>
      <c r="D129" s="42"/>
      <c r="E129" s="42"/>
      <c r="F129" s="42"/>
      <c r="G129" s="42"/>
    </row>
    <row r="130" ht="15.75" customHeight="1">
      <c r="C130" s="42"/>
      <c r="D130" s="42"/>
      <c r="E130" s="42"/>
      <c r="F130" s="42"/>
      <c r="G130" s="42"/>
    </row>
    <row r="131" ht="15.75" customHeight="1">
      <c r="C131" s="42"/>
      <c r="D131" s="42"/>
      <c r="E131" s="42"/>
      <c r="F131" s="42"/>
      <c r="G131" s="42"/>
    </row>
    <row r="132" ht="15.75" customHeight="1">
      <c r="C132" s="42"/>
      <c r="D132" s="42"/>
      <c r="E132" s="42"/>
      <c r="F132" s="42"/>
      <c r="G132" s="42"/>
    </row>
    <row r="133" ht="15.75" customHeight="1">
      <c r="C133" s="42"/>
      <c r="D133" s="42"/>
      <c r="E133" s="42"/>
      <c r="F133" s="42"/>
      <c r="G133" s="42"/>
    </row>
    <row r="134" ht="15.75" customHeight="1">
      <c r="C134" s="42"/>
      <c r="D134" s="42"/>
      <c r="E134" s="42"/>
      <c r="F134" s="42"/>
      <c r="G134" s="42"/>
    </row>
    <row r="135" ht="15.75" customHeight="1">
      <c r="C135" s="42"/>
      <c r="D135" s="42"/>
      <c r="E135" s="42"/>
      <c r="F135" s="42"/>
      <c r="G135" s="42"/>
    </row>
    <row r="136" ht="15.75" customHeight="1">
      <c r="C136" s="42"/>
      <c r="D136" s="42"/>
      <c r="E136" s="42"/>
      <c r="F136" s="42"/>
      <c r="G136" s="42"/>
    </row>
    <row r="137" ht="15.75" customHeight="1">
      <c r="C137" s="42"/>
      <c r="D137" s="42"/>
      <c r="E137" s="42"/>
      <c r="F137" s="42"/>
      <c r="G137" s="42"/>
    </row>
    <row r="138" ht="15.75" customHeight="1">
      <c r="C138" s="42"/>
      <c r="D138" s="42"/>
      <c r="E138" s="42"/>
      <c r="F138" s="42"/>
      <c r="G138" s="42"/>
    </row>
    <row r="139" ht="15.75" customHeight="1">
      <c r="C139" s="42"/>
      <c r="D139" s="42"/>
      <c r="E139" s="42"/>
      <c r="F139" s="42"/>
      <c r="G139" s="42"/>
    </row>
    <row r="140" ht="15.75" customHeight="1">
      <c r="C140" s="42"/>
      <c r="D140" s="42"/>
      <c r="E140" s="42"/>
      <c r="F140" s="42"/>
      <c r="G140" s="42"/>
    </row>
    <row r="141" ht="15.75" customHeight="1">
      <c r="C141" s="42"/>
      <c r="D141" s="42"/>
      <c r="E141" s="42"/>
      <c r="F141" s="42"/>
      <c r="G141" s="42"/>
    </row>
    <row r="142" ht="15.75" customHeight="1">
      <c r="C142" s="42"/>
      <c r="D142" s="42"/>
      <c r="E142" s="42"/>
      <c r="F142" s="42"/>
      <c r="G142" s="42"/>
    </row>
    <row r="143" ht="15.75" customHeight="1">
      <c r="C143" s="42"/>
      <c r="D143" s="42"/>
      <c r="E143" s="42"/>
      <c r="F143" s="42"/>
      <c r="G143" s="42"/>
    </row>
    <row r="144" ht="15.75" customHeight="1">
      <c r="C144" s="42"/>
      <c r="D144" s="42"/>
      <c r="E144" s="42"/>
      <c r="F144" s="42"/>
      <c r="G144" s="42"/>
    </row>
    <row r="145" ht="15.75" customHeight="1">
      <c r="C145" s="42"/>
      <c r="D145" s="42"/>
      <c r="E145" s="42"/>
      <c r="F145" s="42"/>
      <c r="G145" s="42"/>
    </row>
    <row r="146" ht="15.75" customHeight="1">
      <c r="C146" s="42"/>
      <c r="D146" s="42"/>
      <c r="E146" s="42"/>
      <c r="F146" s="42"/>
      <c r="G146" s="42"/>
    </row>
    <row r="147" ht="15.75" customHeight="1">
      <c r="C147" s="42"/>
      <c r="D147" s="42"/>
      <c r="E147" s="42"/>
      <c r="F147" s="42"/>
      <c r="G147" s="42"/>
    </row>
    <row r="148" ht="15.75" customHeight="1">
      <c r="C148" s="42"/>
      <c r="D148" s="42"/>
      <c r="E148" s="42"/>
      <c r="F148" s="42"/>
      <c r="G148" s="42"/>
    </row>
    <row r="149" ht="15.75" customHeight="1">
      <c r="C149" s="42"/>
      <c r="D149" s="42"/>
      <c r="E149" s="42"/>
      <c r="F149" s="42"/>
      <c r="G149" s="42"/>
    </row>
    <row r="150" ht="15.75" customHeight="1">
      <c r="C150" s="42"/>
      <c r="D150" s="42"/>
      <c r="E150" s="42"/>
      <c r="F150" s="42"/>
      <c r="G150" s="42"/>
    </row>
    <row r="151" ht="15.75" customHeight="1">
      <c r="C151" s="42"/>
      <c r="D151" s="42"/>
      <c r="E151" s="42"/>
      <c r="F151" s="42"/>
      <c r="G151" s="42"/>
    </row>
    <row r="152" ht="15.75" customHeight="1">
      <c r="C152" s="42"/>
      <c r="D152" s="42"/>
      <c r="E152" s="42"/>
      <c r="F152" s="42"/>
      <c r="G152" s="42"/>
    </row>
    <row r="153" ht="15.75" customHeight="1">
      <c r="C153" s="42"/>
      <c r="D153" s="42"/>
      <c r="E153" s="42"/>
      <c r="F153" s="42"/>
      <c r="G153" s="42"/>
    </row>
    <row r="154" ht="15.75" customHeight="1">
      <c r="C154" s="42"/>
      <c r="D154" s="42"/>
      <c r="E154" s="42"/>
      <c r="F154" s="42"/>
      <c r="G154" s="42"/>
    </row>
    <row r="155" ht="15.75" customHeight="1">
      <c r="C155" s="42"/>
      <c r="D155" s="42"/>
      <c r="E155" s="42"/>
      <c r="F155" s="42"/>
      <c r="G155" s="42"/>
    </row>
    <row r="156" ht="15.75" customHeight="1">
      <c r="C156" s="42"/>
      <c r="D156" s="42"/>
      <c r="E156" s="42"/>
      <c r="F156" s="42"/>
      <c r="G156" s="42"/>
    </row>
    <row r="157" ht="15.75" customHeight="1">
      <c r="C157" s="42"/>
      <c r="D157" s="42"/>
      <c r="E157" s="42"/>
      <c r="F157" s="42"/>
      <c r="G157" s="42"/>
    </row>
    <row r="158" ht="15.75" customHeight="1">
      <c r="C158" s="42"/>
      <c r="D158" s="42"/>
      <c r="E158" s="42"/>
      <c r="F158" s="42"/>
      <c r="G158" s="42"/>
    </row>
    <row r="159" ht="15.75" customHeight="1">
      <c r="C159" s="42"/>
      <c r="D159" s="42"/>
      <c r="E159" s="42"/>
      <c r="F159" s="42"/>
      <c r="G159" s="42"/>
    </row>
    <row r="160" ht="15.75" customHeight="1">
      <c r="C160" s="42"/>
      <c r="D160" s="42"/>
      <c r="E160" s="42"/>
      <c r="F160" s="42"/>
      <c r="G160" s="42"/>
    </row>
    <row r="161" ht="15.75" customHeight="1">
      <c r="C161" s="42"/>
      <c r="D161" s="42"/>
      <c r="E161" s="42"/>
      <c r="F161" s="42"/>
      <c r="G161" s="42"/>
    </row>
    <row r="162" ht="15.75" customHeight="1">
      <c r="C162" s="42"/>
      <c r="D162" s="42"/>
      <c r="E162" s="42"/>
      <c r="F162" s="42"/>
      <c r="G162" s="42"/>
    </row>
    <row r="163" ht="15.75" customHeight="1">
      <c r="C163" s="42"/>
      <c r="D163" s="42"/>
      <c r="E163" s="42"/>
      <c r="F163" s="42"/>
      <c r="G163" s="42"/>
    </row>
    <row r="164" ht="15.75" customHeight="1">
      <c r="C164" s="42"/>
      <c r="D164" s="42"/>
      <c r="E164" s="42"/>
      <c r="F164" s="42"/>
      <c r="G164" s="42"/>
    </row>
    <row r="165" ht="15.75" customHeight="1">
      <c r="C165" s="42"/>
      <c r="D165" s="42"/>
      <c r="E165" s="42"/>
      <c r="F165" s="42"/>
      <c r="G165" s="42"/>
    </row>
    <row r="166" ht="15.75" customHeight="1">
      <c r="C166" s="42"/>
      <c r="D166" s="42"/>
      <c r="E166" s="42"/>
      <c r="F166" s="42"/>
      <c r="G166" s="42"/>
    </row>
    <row r="167" ht="15.75" customHeight="1">
      <c r="C167" s="42"/>
      <c r="D167" s="42"/>
      <c r="E167" s="42"/>
      <c r="F167" s="42"/>
      <c r="G167" s="42"/>
    </row>
    <row r="168" ht="15.75" customHeight="1">
      <c r="C168" s="42"/>
      <c r="D168" s="42"/>
      <c r="E168" s="42"/>
      <c r="F168" s="42"/>
      <c r="G168" s="42"/>
    </row>
    <row r="169" ht="15.75" customHeight="1">
      <c r="C169" s="42"/>
      <c r="D169" s="42"/>
      <c r="E169" s="42"/>
      <c r="F169" s="42"/>
      <c r="G169" s="42"/>
    </row>
    <row r="170" ht="15.75" customHeight="1">
      <c r="C170" s="42"/>
      <c r="D170" s="42"/>
      <c r="E170" s="42"/>
      <c r="F170" s="42"/>
      <c r="G170" s="42"/>
    </row>
    <row r="171" ht="15.75" customHeight="1">
      <c r="C171" s="42"/>
      <c r="D171" s="42"/>
      <c r="E171" s="42"/>
      <c r="F171" s="42"/>
      <c r="G171" s="42"/>
    </row>
    <row r="172" ht="15.75" customHeight="1">
      <c r="C172" s="42"/>
      <c r="D172" s="42"/>
      <c r="E172" s="42"/>
      <c r="F172" s="42"/>
      <c r="G172" s="42"/>
    </row>
    <row r="173" ht="15.75" customHeight="1">
      <c r="C173" s="42"/>
      <c r="D173" s="42"/>
      <c r="E173" s="42"/>
      <c r="F173" s="42"/>
      <c r="G173" s="42"/>
    </row>
    <row r="174" ht="15.75" customHeight="1">
      <c r="C174" s="42"/>
      <c r="D174" s="42"/>
      <c r="E174" s="42"/>
      <c r="F174" s="42"/>
      <c r="G174" s="42"/>
    </row>
    <row r="175" ht="15.75" customHeight="1">
      <c r="C175" s="42"/>
      <c r="D175" s="42"/>
      <c r="E175" s="42"/>
      <c r="F175" s="42"/>
      <c r="G175" s="42"/>
    </row>
    <row r="176" ht="15.75" customHeight="1">
      <c r="C176" s="42"/>
      <c r="D176" s="42"/>
      <c r="E176" s="42"/>
      <c r="F176" s="42"/>
      <c r="G176" s="42"/>
    </row>
    <row r="177" ht="15.75" customHeight="1">
      <c r="C177" s="42"/>
      <c r="D177" s="42"/>
      <c r="E177" s="42"/>
      <c r="F177" s="42"/>
      <c r="G177" s="42"/>
    </row>
    <row r="178" ht="15.75" customHeight="1">
      <c r="C178" s="42"/>
      <c r="D178" s="42"/>
      <c r="E178" s="42"/>
      <c r="F178" s="42"/>
      <c r="G178" s="42"/>
    </row>
    <row r="179" ht="15.75" customHeight="1">
      <c r="C179" s="42"/>
      <c r="D179" s="42"/>
      <c r="E179" s="42"/>
      <c r="F179" s="42"/>
      <c r="G179" s="42"/>
    </row>
    <row r="180" ht="15.75" customHeight="1">
      <c r="C180" s="42"/>
      <c r="D180" s="42"/>
      <c r="E180" s="42"/>
      <c r="F180" s="42"/>
      <c r="G180" s="42"/>
    </row>
    <row r="181" ht="15.75" customHeight="1">
      <c r="C181" s="42"/>
      <c r="D181" s="42"/>
      <c r="E181" s="42"/>
      <c r="F181" s="42"/>
      <c r="G181" s="42"/>
    </row>
    <row r="182" ht="15.75" customHeight="1">
      <c r="C182" s="42"/>
      <c r="D182" s="42"/>
      <c r="E182" s="42"/>
      <c r="F182" s="42"/>
      <c r="G182" s="42"/>
    </row>
    <row r="183" ht="15.75" customHeight="1">
      <c r="C183" s="42"/>
      <c r="D183" s="42"/>
      <c r="E183" s="42"/>
      <c r="F183" s="42"/>
      <c r="G183" s="42"/>
    </row>
    <row r="184" ht="15.75" customHeight="1">
      <c r="C184" s="42"/>
      <c r="D184" s="42"/>
      <c r="E184" s="42"/>
      <c r="F184" s="42"/>
      <c r="G184" s="42"/>
    </row>
    <row r="185" ht="15.75" customHeight="1">
      <c r="C185" s="42"/>
      <c r="D185" s="42"/>
      <c r="E185" s="42"/>
      <c r="F185" s="42"/>
      <c r="G185" s="42"/>
    </row>
    <row r="186" ht="15.75" customHeight="1">
      <c r="C186" s="42"/>
      <c r="D186" s="42"/>
      <c r="E186" s="42"/>
      <c r="F186" s="42"/>
      <c r="G186" s="42"/>
    </row>
    <row r="187" ht="15.75" customHeight="1">
      <c r="C187" s="42"/>
      <c r="D187" s="42"/>
      <c r="E187" s="42"/>
      <c r="F187" s="42"/>
      <c r="G187" s="42"/>
    </row>
    <row r="188" ht="15.75" customHeight="1">
      <c r="C188" s="42"/>
      <c r="D188" s="42"/>
      <c r="E188" s="42"/>
      <c r="F188" s="42"/>
      <c r="G188" s="42"/>
    </row>
    <row r="189" ht="15.75" customHeight="1">
      <c r="C189" s="42"/>
      <c r="D189" s="42"/>
      <c r="E189" s="42"/>
      <c r="F189" s="42"/>
      <c r="G189" s="42"/>
    </row>
    <row r="190" ht="15.75" customHeight="1">
      <c r="C190" s="42"/>
      <c r="D190" s="42"/>
      <c r="E190" s="42"/>
      <c r="F190" s="42"/>
      <c r="G190" s="42"/>
    </row>
    <row r="191" ht="15.75" customHeight="1">
      <c r="C191" s="42"/>
      <c r="D191" s="42"/>
      <c r="E191" s="42"/>
      <c r="F191" s="42"/>
      <c r="G191" s="42"/>
    </row>
    <row r="192" ht="15.75" customHeight="1">
      <c r="C192" s="42"/>
      <c r="D192" s="42"/>
      <c r="E192" s="42"/>
      <c r="F192" s="42"/>
      <c r="G192" s="42"/>
    </row>
    <row r="193" ht="15.75" customHeight="1">
      <c r="C193" s="42"/>
      <c r="D193" s="42"/>
      <c r="E193" s="42"/>
      <c r="F193" s="42"/>
      <c r="G193" s="42"/>
    </row>
    <row r="194" ht="15.75" customHeight="1">
      <c r="C194" s="42"/>
      <c r="D194" s="42"/>
      <c r="E194" s="42"/>
      <c r="F194" s="42"/>
      <c r="G194" s="42"/>
    </row>
    <row r="195" ht="15.75" customHeight="1">
      <c r="C195" s="42"/>
      <c r="D195" s="42"/>
      <c r="E195" s="42"/>
      <c r="F195" s="42"/>
      <c r="G195" s="42"/>
    </row>
    <row r="196" ht="15.75" customHeight="1">
      <c r="C196" s="42"/>
      <c r="D196" s="42"/>
      <c r="E196" s="42"/>
      <c r="F196" s="42"/>
      <c r="G196" s="42"/>
    </row>
    <row r="197" ht="15.75" customHeight="1">
      <c r="C197" s="42"/>
      <c r="D197" s="42"/>
      <c r="E197" s="42"/>
      <c r="F197" s="42"/>
      <c r="G197" s="42"/>
    </row>
    <row r="198" ht="15.75" customHeight="1">
      <c r="C198" s="42"/>
      <c r="D198" s="42"/>
      <c r="E198" s="42"/>
      <c r="F198" s="42"/>
      <c r="G198" s="42"/>
    </row>
    <row r="199" ht="15.75" customHeight="1">
      <c r="C199" s="42"/>
      <c r="D199" s="42"/>
      <c r="E199" s="42"/>
      <c r="F199" s="42"/>
      <c r="G199" s="42"/>
    </row>
    <row r="200" ht="15.75" customHeight="1">
      <c r="C200" s="42"/>
      <c r="D200" s="42"/>
      <c r="E200" s="42"/>
      <c r="F200" s="42"/>
      <c r="G200" s="42"/>
    </row>
    <row r="201" ht="15.75" customHeight="1">
      <c r="C201" s="42"/>
      <c r="D201" s="42"/>
      <c r="E201" s="42"/>
      <c r="F201" s="42"/>
      <c r="G201" s="42"/>
    </row>
    <row r="202" ht="15.75" customHeight="1">
      <c r="C202" s="42"/>
      <c r="D202" s="42"/>
      <c r="E202" s="42"/>
      <c r="F202" s="42"/>
      <c r="G202" s="42"/>
    </row>
    <row r="203" ht="15.75" customHeight="1">
      <c r="C203" s="42"/>
      <c r="D203" s="42"/>
      <c r="E203" s="42"/>
      <c r="F203" s="42"/>
      <c r="G203" s="42"/>
    </row>
    <row r="204" ht="15.75" customHeight="1">
      <c r="C204" s="42"/>
      <c r="D204" s="42"/>
      <c r="E204" s="42"/>
      <c r="F204" s="42"/>
      <c r="G204" s="42"/>
    </row>
    <row r="205" ht="15.75" customHeight="1">
      <c r="C205" s="42"/>
      <c r="D205" s="42"/>
      <c r="E205" s="42"/>
      <c r="F205" s="42"/>
      <c r="G205" s="42"/>
    </row>
    <row r="206" ht="15.75" customHeight="1">
      <c r="C206" s="42"/>
      <c r="D206" s="42"/>
      <c r="E206" s="42"/>
      <c r="F206" s="42"/>
      <c r="G206" s="42"/>
    </row>
    <row r="207" ht="15.75" customHeight="1">
      <c r="C207" s="42"/>
      <c r="D207" s="42"/>
      <c r="E207" s="42"/>
      <c r="F207" s="42"/>
      <c r="G207" s="42"/>
    </row>
    <row r="208" ht="15.75" customHeight="1">
      <c r="C208" s="42"/>
      <c r="D208" s="42"/>
      <c r="E208" s="42"/>
      <c r="F208" s="42"/>
      <c r="G208" s="42"/>
    </row>
    <row r="209" ht="15.75" customHeight="1">
      <c r="C209" s="42"/>
      <c r="D209" s="42"/>
      <c r="E209" s="42"/>
      <c r="F209" s="42"/>
      <c r="G209" s="42"/>
    </row>
    <row r="210" ht="15.75" customHeight="1">
      <c r="C210" s="42"/>
      <c r="D210" s="42"/>
      <c r="E210" s="42"/>
      <c r="F210" s="42"/>
      <c r="G210" s="42"/>
    </row>
    <row r="211" ht="15.75" customHeight="1">
      <c r="C211" s="42"/>
      <c r="D211" s="42"/>
      <c r="E211" s="42"/>
      <c r="F211" s="42"/>
      <c r="G211" s="42"/>
    </row>
    <row r="212" ht="15.75" customHeight="1">
      <c r="C212" s="42"/>
      <c r="D212" s="42"/>
      <c r="E212" s="42"/>
      <c r="F212" s="42"/>
      <c r="G212" s="42"/>
    </row>
    <row r="213" ht="15.75" customHeight="1">
      <c r="C213" s="42"/>
      <c r="D213" s="42"/>
      <c r="E213" s="42"/>
      <c r="F213" s="42"/>
      <c r="G213" s="42"/>
    </row>
    <row r="214" ht="15.75" customHeight="1">
      <c r="C214" s="42"/>
      <c r="D214" s="42"/>
      <c r="E214" s="42"/>
      <c r="F214" s="42"/>
      <c r="G214" s="42"/>
    </row>
    <row r="215" ht="15.75" customHeight="1">
      <c r="C215" s="42"/>
      <c r="D215" s="42"/>
      <c r="E215" s="42"/>
      <c r="F215" s="42"/>
      <c r="G215" s="42"/>
    </row>
    <row r="216" ht="15.75" customHeight="1">
      <c r="C216" s="42"/>
      <c r="D216" s="42"/>
      <c r="E216" s="42"/>
      <c r="F216" s="42"/>
      <c r="G216" s="42"/>
    </row>
    <row r="217" ht="15.75" customHeight="1">
      <c r="C217" s="42"/>
      <c r="D217" s="42"/>
      <c r="E217" s="42"/>
      <c r="F217" s="42"/>
      <c r="G217" s="42"/>
    </row>
    <row r="218" ht="15.75" customHeight="1">
      <c r="C218" s="42"/>
      <c r="D218" s="42"/>
      <c r="E218" s="42"/>
      <c r="F218" s="42"/>
      <c r="G218" s="42"/>
    </row>
    <row r="219" ht="15.75" customHeight="1">
      <c r="C219" s="42"/>
      <c r="D219" s="42"/>
      <c r="E219" s="42"/>
      <c r="F219" s="42"/>
      <c r="G219" s="42"/>
    </row>
    <row r="220" ht="15.75" customHeight="1">
      <c r="C220" s="42"/>
      <c r="D220" s="42"/>
      <c r="E220" s="42"/>
      <c r="F220" s="42"/>
      <c r="G220" s="42"/>
    </row>
    <row r="221" ht="15.75" customHeight="1">
      <c r="C221" s="42"/>
      <c r="D221" s="42"/>
      <c r="E221" s="42"/>
      <c r="F221" s="42"/>
      <c r="G221" s="42"/>
    </row>
    <row r="222" ht="15.75" customHeight="1">
      <c r="C222" s="42"/>
      <c r="D222" s="42"/>
      <c r="E222" s="42"/>
      <c r="F222" s="42"/>
      <c r="G222" s="42"/>
    </row>
    <row r="223" ht="15.75" customHeight="1">
      <c r="C223" s="42"/>
      <c r="D223" s="42"/>
      <c r="E223" s="42"/>
      <c r="F223" s="42"/>
      <c r="G223" s="42"/>
    </row>
    <row r="224" ht="15.75" customHeight="1">
      <c r="C224" s="42"/>
      <c r="D224" s="42"/>
      <c r="E224" s="42"/>
      <c r="F224" s="42"/>
      <c r="G224" s="42"/>
    </row>
    <row r="225" ht="15.75" customHeight="1">
      <c r="C225" s="42"/>
      <c r="D225" s="42"/>
      <c r="E225" s="42"/>
      <c r="F225" s="42"/>
      <c r="G225" s="42"/>
    </row>
    <row r="226" ht="15.75" customHeight="1">
      <c r="C226" s="42"/>
      <c r="D226" s="42"/>
      <c r="E226" s="42"/>
      <c r="F226" s="42"/>
      <c r="G226" s="42"/>
    </row>
    <row r="227" ht="15.75" customHeight="1">
      <c r="C227" s="42"/>
      <c r="D227" s="42"/>
      <c r="E227" s="42"/>
      <c r="F227" s="42"/>
      <c r="G227" s="42"/>
    </row>
    <row r="228" ht="15.75" customHeight="1">
      <c r="C228" s="42"/>
      <c r="D228" s="42"/>
      <c r="E228" s="42"/>
      <c r="F228" s="42"/>
      <c r="G228" s="42"/>
    </row>
    <row r="229" ht="15.75" customHeight="1">
      <c r="C229" s="42"/>
      <c r="D229" s="42"/>
      <c r="E229" s="42"/>
      <c r="F229" s="42"/>
      <c r="G229" s="42"/>
    </row>
    <row r="230" ht="15.75" customHeight="1">
      <c r="C230" s="42"/>
      <c r="D230" s="42"/>
      <c r="E230" s="42"/>
      <c r="F230" s="42"/>
      <c r="G230" s="42"/>
    </row>
    <row r="231" ht="15.75" customHeight="1">
      <c r="C231" s="42"/>
      <c r="D231" s="42"/>
      <c r="E231" s="42"/>
      <c r="F231" s="42"/>
      <c r="G231" s="42"/>
    </row>
    <row r="232" ht="15.75" customHeight="1">
      <c r="C232" s="42"/>
      <c r="D232" s="42"/>
      <c r="E232" s="42"/>
      <c r="F232" s="42"/>
      <c r="G232" s="42"/>
    </row>
    <row r="233" ht="15.75" customHeight="1">
      <c r="C233" s="42"/>
      <c r="D233" s="42"/>
      <c r="E233" s="42"/>
      <c r="F233" s="42"/>
      <c r="G233" s="42"/>
    </row>
    <row r="234" ht="15.75" customHeight="1">
      <c r="C234" s="42"/>
      <c r="D234" s="42"/>
      <c r="E234" s="42"/>
      <c r="F234" s="42"/>
      <c r="G234" s="42"/>
    </row>
    <row r="235" ht="15.75" customHeight="1">
      <c r="C235" s="42"/>
      <c r="D235" s="42"/>
      <c r="E235" s="42"/>
      <c r="F235" s="42"/>
      <c r="G235" s="42"/>
    </row>
    <row r="236" ht="15.75" customHeight="1">
      <c r="C236" s="42"/>
      <c r="D236" s="42"/>
      <c r="E236" s="42"/>
      <c r="F236" s="42"/>
      <c r="G236" s="42"/>
    </row>
    <row r="237" ht="15.75" customHeight="1">
      <c r="C237" s="42"/>
      <c r="D237" s="42"/>
      <c r="E237" s="42"/>
      <c r="F237" s="42"/>
      <c r="G237" s="42"/>
    </row>
    <row r="238" ht="15.75" customHeight="1">
      <c r="C238" s="42"/>
      <c r="D238" s="42"/>
      <c r="E238" s="42"/>
      <c r="F238" s="42"/>
      <c r="G238" s="42"/>
    </row>
    <row r="239" ht="15.75" customHeight="1">
      <c r="C239" s="42"/>
      <c r="D239" s="42"/>
      <c r="E239" s="42"/>
      <c r="F239" s="42"/>
      <c r="G239" s="42"/>
    </row>
    <row r="240" ht="15.75" customHeight="1">
      <c r="C240" s="42"/>
      <c r="D240" s="42"/>
      <c r="E240" s="42"/>
      <c r="F240" s="42"/>
      <c r="G240" s="42"/>
    </row>
    <row r="241" ht="15.75" customHeight="1">
      <c r="C241" s="42"/>
      <c r="D241" s="42"/>
      <c r="E241" s="42"/>
      <c r="F241" s="42"/>
      <c r="G241" s="42"/>
    </row>
    <row r="242" ht="15.75" customHeight="1">
      <c r="C242" s="42"/>
      <c r="D242" s="42"/>
      <c r="E242" s="42"/>
      <c r="F242" s="42"/>
      <c r="G242" s="42"/>
    </row>
    <row r="243" ht="15.75" customHeight="1">
      <c r="C243" s="42"/>
      <c r="D243" s="42"/>
      <c r="E243" s="42"/>
      <c r="F243" s="42"/>
      <c r="G243" s="42"/>
    </row>
    <row r="244" ht="15.75" customHeight="1">
      <c r="C244" s="42"/>
      <c r="D244" s="42"/>
      <c r="E244" s="42"/>
      <c r="F244" s="42"/>
      <c r="G244" s="42"/>
    </row>
    <row r="245" ht="15.75" customHeight="1">
      <c r="C245" s="42"/>
      <c r="D245" s="42"/>
      <c r="E245" s="42"/>
      <c r="F245" s="42"/>
      <c r="G245" s="42"/>
    </row>
    <row r="246" ht="15.75" customHeight="1">
      <c r="C246" s="42"/>
      <c r="D246" s="42"/>
      <c r="E246" s="42"/>
      <c r="F246" s="42"/>
      <c r="G246" s="42"/>
    </row>
    <row r="247" ht="15.75" customHeight="1">
      <c r="C247" s="42"/>
      <c r="D247" s="42"/>
      <c r="E247" s="42"/>
      <c r="F247" s="42"/>
      <c r="G247" s="42"/>
    </row>
    <row r="248" ht="15.75" customHeight="1">
      <c r="C248" s="42"/>
      <c r="D248" s="42"/>
      <c r="E248" s="42"/>
      <c r="F248" s="42"/>
      <c r="G248" s="42"/>
    </row>
    <row r="249" ht="15.75" customHeight="1">
      <c r="C249" s="42"/>
      <c r="D249" s="42"/>
      <c r="E249" s="42"/>
      <c r="F249" s="42"/>
      <c r="G249" s="42"/>
    </row>
    <row r="250" ht="15.75" customHeight="1">
      <c r="C250" s="42"/>
      <c r="D250" s="42"/>
      <c r="E250" s="42"/>
      <c r="F250" s="42"/>
      <c r="G250" s="42"/>
    </row>
    <row r="251" ht="15.75" customHeight="1">
      <c r="C251" s="42"/>
      <c r="D251" s="42"/>
      <c r="E251" s="42"/>
      <c r="F251" s="42"/>
      <c r="G251" s="42"/>
    </row>
    <row r="252" ht="15.75" customHeight="1">
      <c r="C252" s="42"/>
      <c r="D252" s="42"/>
      <c r="E252" s="42"/>
      <c r="F252" s="42"/>
      <c r="G252" s="42"/>
    </row>
    <row r="253" ht="15.75" customHeight="1">
      <c r="C253" s="42"/>
      <c r="D253" s="42"/>
      <c r="E253" s="42"/>
      <c r="F253" s="42"/>
      <c r="G253" s="42"/>
    </row>
    <row r="254" ht="15.75" customHeight="1">
      <c r="C254" s="42"/>
      <c r="D254" s="42"/>
      <c r="E254" s="42"/>
      <c r="F254" s="42"/>
      <c r="G254" s="42"/>
    </row>
    <row r="255" ht="15.75" customHeight="1">
      <c r="C255" s="42"/>
      <c r="D255" s="42"/>
      <c r="E255" s="42"/>
      <c r="F255" s="42"/>
      <c r="G255" s="42"/>
    </row>
    <row r="256" ht="15.75" customHeight="1">
      <c r="C256" s="42"/>
      <c r="D256" s="42"/>
      <c r="E256" s="42"/>
      <c r="F256" s="42"/>
      <c r="G256" s="42"/>
    </row>
    <row r="257" ht="15.75" customHeight="1">
      <c r="C257" s="42"/>
      <c r="D257" s="42"/>
      <c r="E257" s="42"/>
      <c r="F257" s="42"/>
      <c r="G257" s="42"/>
    </row>
    <row r="258" ht="15.75" customHeight="1">
      <c r="C258" s="42"/>
      <c r="D258" s="42"/>
      <c r="E258" s="42"/>
      <c r="F258" s="42"/>
      <c r="G258" s="42"/>
    </row>
    <row r="259" ht="15.75" customHeight="1">
      <c r="C259" s="42"/>
      <c r="D259" s="42"/>
      <c r="E259" s="42"/>
      <c r="F259" s="42"/>
      <c r="G259" s="42"/>
    </row>
    <row r="260" ht="15.75" customHeight="1">
      <c r="C260" s="42"/>
      <c r="D260" s="42"/>
      <c r="E260" s="42"/>
      <c r="F260" s="42"/>
      <c r="G260" s="42"/>
    </row>
    <row r="261" ht="15.75" customHeight="1">
      <c r="C261" s="42"/>
      <c r="D261" s="42"/>
      <c r="E261" s="42"/>
      <c r="F261" s="42"/>
      <c r="G261" s="42"/>
    </row>
    <row r="262" ht="15.75" customHeight="1">
      <c r="C262" s="42"/>
      <c r="D262" s="42"/>
      <c r="E262" s="42"/>
      <c r="F262" s="42"/>
      <c r="G262" s="42"/>
    </row>
    <row r="263" ht="15.75" customHeight="1">
      <c r="C263" s="42"/>
      <c r="D263" s="42"/>
      <c r="E263" s="42"/>
      <c r="F263" s="42"/>
      <c r="G263" s="42"/>
    </row>
    <row r="264" ht="15.75" customHeight="1">
      <c r="C264" s="42"/>
      <c r="D264" s="42"/>
      <c r="E264" s="42"/>
      <c r="F264" s="42"/>
      <c r="G264" s="42"/>
    </row>
    <row r="265" ht="15.75" customHeight="1">
      <c r="C265" s="42"/>
      <c r="D265" s="42"/>
      <c r="E265" s="42"/>
      <c r="F265" s="42"/>
      <c r="G265" s="42"/>
    </row>
    <row r="266" ht="15.75" customHeight="1">
      <c r="C266" s="42"/>
      <c r="D266" s="42"/>
      <c r="E266" s="42"/>
      <c r="F266" s="42"/>
      <c r="G266" s="42"/>
    </row>
    <row r="267" ht="15.75" customHeight="1">
      <c r="C267" s="42"/>
      <c r="D267" s="42"/>
      <c r="E267" s="42"/>
      <c r="F267" s="42"/>
      <c r="G267" s="42"/>
    </row>
    <row r="268" ht="15.75" customHeight="1">
      <c r="C268" s="42"/>
      <c r="D268" s="42"/>
      <c r="E268" s="42"/>
      <c r="F268" s="42"/>
      <c r="G268" s="42"/>
    </row>
    <row r="269" ht="15.75" customHeight="1">
      <c r="C269" s="42"/>
      <c r="D269" s="42"/>
      <c r="E269" s="42"/>
      <c r="F269" s="42"/>
      <c r="G269" s="42"/>
    </row>
    <row r="270" ht="15.75" customHeight="1">
      <c r="C270" s="42"/>
      <c r="D270" s="42"/>
      <c r="E270" s="42"/>
      <c r="F270" s="42"/>
      <c r="G270" s="42"/>
    </row>
    <row r="271" ht="15.75" customHeight="1">
      <c r="C271" s="42"/>
      <c r="D271" s="42"/>
      <c r="E271" s="42"/>
      <c r="F271" s="42"/>
      <c r="G271" s="42"/>
    </row>
    <row r="272" ht="15.75" customHeight="1">
      <c r="C272" s="42"/>
      <c r="D272" s="42"/>
      <c r="E272" s="42"/>
      <c r="F272" s="42"/>
      <c r="G272" s="42"/>
    </row>
    <row r="273" ht="15.75" customHeight="1">
      <c r="C273" s="42"/>
      <c r="D273" s="42"/>
      <c r="E273" s="42"/>
      <c r="F273" s="42"/>
      <c r="G273" s="42"/>
    </row>
    <row r="274" ht="15.75" customHeight="1">
      <c r="C274" s="42"/>
      <c r="D274" s="42"/>
      <c r="E274" s="42"/>
      <c r="F274" s="42"/>
      <c r="G274" s="42"/>
    </row>
    <row r="275" ht="15.75" customHeight="1">
      <c r="C275" s="42"/>
      <c r="D275" s="42"/>
      <c r="E275" s="42"/>
      <c r="F275" s="42"/>
      <c r="G275" s="42"/>
    </row>
    <row r="276" ht="15.75" customHeight="1">
      <c r="C276" s="42"/>
      <c r="D276" s="42"/>
      <c r="E276" s="42"/>
      <c r="F276" s="42"/>
      <c r="G276" s="42"/>
    </row>
    <row r="277" ht="15.75" customHeight="1">
      <c r="C277" s="42"/>
      <c r="D277" s="42"/>
      <c r="E277" s="42"/>
      <c r="F277" s="42"/>
      <c r="G277" s="42"/>
    </row>
    <row r="278" ht="15.75" customHeight="1">
      <c r="C278" s="42"/>
      <c r="D278" s="42"/>
      <c r="E278" s="42"/>
      <c r="F278" s="42"/>
      <c r="G278" s="42"/>
    </row>
    <row r="279" ht="15.75" customHeight="1">
      <c r="C279" s="42"/>
      <c r="D279" s="42"/>
      <c r="E279" s="42"/>
      <c r="F279" s="42"/>
      <c r="G279" s="42"/>
    </row>
    <row r="280" ht="15.75" customHeight="1">
      <c r="C280" s="42"/>
      <c r="D280" s="42"/>
      <c r="E280" s="42"/>
      <c r="F280" s="42"/>
      <c r="G280" s="42"/>
    </row>
    <row r="281" ht="15.75" customHeight="1">
      <c r="C281" s="42"/>
      <c r="D281" s="42"/>
      <c r="E281" s="42"/>
      <c r="F281" s="42"/>
      <c r="G281" s="42"/>
    </row>
    <row r="282" ht="15.75" customHeight="1">
      <c r="C282" s="42"/>
      <c r="D282" s="42"/>
      <c r="E282" s="42"/>
      <c r="F282" s="42"/>
      <c r="G282" s="42"/>
    </row>
    <row r="283" ht="15.75" customHeight="1">
      <c r="C283" s="42"/>
      <c r="D283" s="42"/>
      <c r="E283" s="42"/>
      <c r="F283" s="42"/>
      <c r="G283" s="42"/>
    </row>
    <row r="284" ht="15.75" customHeight="1">
      <c r="C284" s="42"/>
      <c r="D284" s="42"/>
      <c r="E284" s="42"/>
      <c r="F284" s="42"/>
      <c r="G284" s="42"/>
    </row>
    <row r="285" ht="15.75" customHeight="1">
      <c r="C285" s="42"/>
      <c r="D285" s="42"/>
      <c r="E285" s="42"/>
      <c r="F285" s="42"/>
      <c r="G285" s="42"/>
    </row>
    <row r="286" ht="15.75" customHeight="1">
      <c r="C286" s="42"/>
      <c r="D286" s="42"/>
      <c r="E286" s="42"/>
      <c r="F286" s="42"/>
      <c r="G286" s="42"/>
    </row>
    <row r="287" ht="15.75" customHeight="1">
      <c r="C287" s="42"/>
      <c r="D287" s="42"/>
      <c r="E287" s="42"/>
      <c r="F287" s="42"/>
      <c r="G287" s="42"/>
    </row>
    <row r="288" ht="15.75" customHeight="1">
      <c r="C288" s="42"/>
      <c r="D288" s="42"/>
      <c r="E288" s="42"/>
      <c r="F288" s="42"/>
      <c r="G288" s="42"/>
    </row>
    <row r="289" ht="15.75" customHeight="1">
      <c r="C289" s="42"/>
      <c r="D289" s="42"/>
      <c r="E289" s="42"/>
      <c r="F289" s="42"/>
      <c r="G289" s="42"/>
    </row>
    <row r="290" ht="15.75" customHeight="1">
      <c r="C290" s="42"/>
      <c r="D290" s="42"/>
      <c r="E290" s="42"/>
      <c r="F290" s="42"/>
      <c r="G290" s="42"/>
    </row>
    <row r="291" ht="15.75" customHeight="1">
      <c r="C291" s="42"/>
      <c r="D291" s="42"/>
      <c r="E291" s="42"/>
      <c r="F291" s="42"/>
      <c r="G291" s="42"/>
    </row>
    <row r="292" ht="15.75" customHeight="1">
      <c r="C292" s="42"/>
      <c r="D292" s="42"/>
      <c r="E292" s="42"/>
      <c r="F292" s="42"/>
      <c r="G292" s="42"/>
    </row>
    <row r="293" ht="15.75" customHeight="1">
      <c r="C293" s="42"/>
      <c r="D293" s="42"/>
      <c r="E293" s="42"/>
      <c r="F293" s="42"/>
      <c r="G293" s="42"/>
    </row>
    <row r="294" ht="15.75" customHeight="1">
      <c r="C294" s="42"/>
      <c r="D294" s="42"/>
      <c r="E294" s="42"/>
      <c r="F294" s="42"/>
      <c r="G294" s="42"/>
    </row>
    <row r="295" ht="15.75" customHeight="1">
      <c r="C295" s="42"/>
      <c r="D295" s="42"/>
      <c r="E295" s="42"/>
      <c r="F295" s="42"/>
      <c r="G295" s="42"/>
    </row>
    <row r="296" ht="15.75" customHeight="1">
      <c r="C296" s="42"/>
      <c r="D296" s="42"/>
      <c r="E296" s="42"/>
      <c r="F296" s="42"/>
      <c r="G296" s="42"/>
    </row>
    <row r="297" ht="15.75" customHeight="1">
      <c r="C297" s="42"/>
      <c r="D297" s="42"/>
      <c r="E297" s="42"/>
      <c r="F297" s="42"/>
      <c r="G297" s="42"/>
    </row>
    <row r="298" ht="15.75" customHeight="1">
      <c r="C298" s="42"/>
      <c r="D298" s="42"/>
      <c r="E298" s="42"/>
      <c r="F298" s="42"/>
      <c r="G298" s="42"/>
    </row>
    <row r="299" ht="15.75" customHeight="1">
      <c r="C299" s="42"/>
      <c r="D299" s="42"/>
      <c r="E299" s="42"/>
      <c r="F299" s="42"/>
      <c r="G299" s="42"/>
    </row>
    <row r="300" ht="15.75" customHeight="1">
      <c r="C300" s="42"/>
      <c r="D300" s="42"/>
      <c r="E300" s="42"/>
      <c r="F300" s="42"/>
      <c r="G300" s="42"/>
    </row>
    <row r="301" ht="15.75" customHeight="1">
      <c r="C301" s="42"/>
      <c r="D301" s="42"/>
      <c r="E301" s="42"/>
      <c r="F301" s="42"/>
      <c r="G301" s="42"/>
    </row>
    <row r="302" ht="15.75" customHeight="1">
      <c r="C302" s="42"/>
      <c r="D302" s="42"/>
      <c r="E302" s="42"/>
      <c r="F302" s="42"/>
      <c r="G302" s="42"/>
    </row>
    <row r="303" ht="15.75" customHeight="1">
      <c r="C303" s="42"/>
      <c r="D303" s="42"/>
      <c r="E303" s="42"/>
      <c r="F303" s="42"/>
      <c r="G303" s="42"/>
    </row>
    <row r="304" ht="15.75" customHeight="1">
      <c r="C304" s="42"/>
      <c r="D304" s="42"/>
      <c r="E304" s="42"/>
      <c r="F304" s="42"/>
      <c r="G304" s="42"/>
    </row>
    <row r="305" ht="15.75" customHeight="1">
      <c r="C305" s="42"/>
      <c r="D305" s="42"/>
      <c r="E305" s="42"/>
      <c r="F305" s="42"/>
      <c r="G305" s="42"/>
    </row>
    <row r="306" ht="15.75" customHeight="1">
      <c r="C306" s="42"/>
      <c r="D306" s="42"/>
      <c r="E306" s="42"/>
      <c r="F306" s="42"/>
      <c r="G306" s="42"/>
    </row>
    <row r="307" ht="15.75" customHeight="1">
      <c r="C307" s="42"/>
      <c r="D307" s="42"/>
      <c r="E307" s="42"/>
      <c r="F307" s="42"/>
      <c r="G307" s="42"/>
    </row>
    <row r="308" ht="15.75" customHeight="1">
      <c r="C308" s="42"/>
      <c r="D308" s="42"/>
      <c r="E308" s="42"/>
      <c r="F308" s="42"/>
      <c r="G308" s="42"/>
    </row>
    <row r="309" ht="15.75" customHeight="1">
      <c r="C309" s="42"/>
      <c r="D309" s="42"/>
      <c r="E309" s="42"/>
      <c r="F309" s="42"/>
      <c r="G309" s="42"/>
    </row>
    <row r="310" ht="15.75" customHeight="1">
      <c r="C310" s="42"/>
      <c r="D310" s="42"/>
      <c r="E310" s="42"/>
      <c r="F310" s="42"/>
      <c r="G310" s="42"/>
    </row>
    <row r="311" ht="15.75" customHeight="1">
      <c r="C311" s="42"/>
      <c r="D311" s="42"/>
      <c r="E311" s="42"/>
      <c r="F311" s="42"/>
      <c r="G311" s="42"/>
    </row>
    <row r="312" ht="15.75" customHeight="1">
      <c r="C312" s="42"/>
      <c r="D312" s="42"/>
      <c r="E312" s="42"/>
      <c r="F312" s="42"/>
      <c r="G312" s="42"/>
    </row>
    <row r="313" ht="15.75" customHeight="1">
      <c r="C313" s="42"/>
      <c r="D313" s="42"/>
      <c r="E313" s="42"/>
      <c r="F313" s="42"/>
      <c r="G313" s="42"/>
    </row>
    <row r="314" ht="15.75" customHeight="1">
      <c r="C314" s="42"/>
      <c r="D314" s="42"/>
      <c r="E314" s="42"/>
      <c r="F314" s="42"/>
      <c r="G314" s="42"/>
    </row>
    <row r="315" ht="15.75" customHeight="1">
      <c r="C315" s="42"/>
      <c r="D315" s="42"/>
      <c r="E315" s="42"/>
      <c r="F315" s="42"/>
      <c r="G315" s="42"/>
    </row>
    <row r="316" ht="15.75" customHeight="1">
      <c r="C316" s="42"/>
      <c r="D316" s="42"/>
      <c r="E316" s="42"/>
      <c r="F316" s="42"/>
      <c r="G316" s="42"/>
    </row>
    <row r="317" ht="15.75" customHeight="1">
      <c r="C317" s="42"/>
      <c r="D317" s="42"/>
      <c r="E317" s="42"/>
      <c r="F317" s="42"/>
      <c r="G317" s="42"/>
    </row>
    <row r="318" ht="15.75" customHeight="1">
      <c r="C318" s="42"/>
      <c r="D318" s="42"/>
      <c r="E318" s="42"/>
      <c r="F318" s="42"/>
      <c r="G318" s="42"/>
    </row>
    <row r="319" ht="15.75" customHeight="1">
      <c r="C319" s="42"/>
      <c r="D319" s="42"/>
      <c r="E319" s="42"/>
      <c r="F319" s="42"/>
      <c r="G319" s="42"/>
    </row>
    <row r="320" ht="15.75" customHeight="1">
      <c r="C320" s="42"/>
      <c r="D320" s="42"/>
      <c r="E320" s="42"/>
      <c r="F320" s="42"/>
      <c r="G320" s="42"/>
    </row>
    <row r="321" ht="15.75" customHeight="1">
      <c r="C321" s="42"/>
      <c r="D321" s="42"/>
      <c r="E321" s="42"/>
      <c r="F321" s="42"/>
      <c r="G321" s="42"/>
    </row>
    <row r="322" ht="15.75" customHeight="1">
      <c r="C322" s="42"/>
      <c r="D322" s="42"/>
      <c r="E322" s="42"/>
      <c r="F322" s="42"/>
      <c r="G322" s="42"/>
    </row>
    <row r="323" ht="15.75" customHeight="1">
      <c r="C323" s="42"/>
      <c r="D323" s="42"/>
      <c r="E323" s="42"/>
      <c r="F323" s="42"/>
      <c r="G323" s="42"/>
    </row>
    <row r="324" ht="15.75" customHeight="1">
      <c r="C324" s="42"/>
      <c r="D324" s="42"/>
      <c r="E324" s="42"/>
      <c r="F324" s="42"/>
      <c r="G324" s="42"/>
    </row>
    <row r="325" ht="15.75" customHeight="1">
      <c r="C325" s="42"/>
      <c r="D325" s="42"/>
      <c r="E325" s="42"/>
      <c r="F325" s="42"/>
      <c r="G325" s="42"/>
    </row>
    <row r="326" ht="15.75" customHeight="1">
      <c r="C326" s="42"/>
      <c r="D326" s="42"/>
      <c r="E326" s="42"/>
      <c r="F326" s="42"/>
      <c r="G326" s="42"/>
    </row>
    <row r="327" ht="15.75" customHeight="1">
      <c r="C327" s="42"/>
      <c r="D327" s="42"/>
      <c r="E327" s="42"/>
      <c r="F327" s="42"/>
      <c r="G327" s="42"/>
    </row>
    <row r="328" ht="15.75" customHeight="1">
      <c r="C328" s="42"/>
      <c r="D328" s="42"/>
      <c r="E328" s="42"/>
      <c r="F328" s="42"/>
      <c r="G328" s="42"/>
    </row>
    <row r="329" ht="15.75" customHeight="1">
      <c r="C329" s="42"/>
      <c r="D329" s="42"/>
      <c r="E329" s="42"/>
      <c r="F329" s="42"/>
      <c r="G329" s="42"/>
    </row>
    <row r="330" ht="15.75" customHeight="1">
      <c r="C330" s="42"/>
      <c r="D330" s="42"/>
      <c r="E330" s="42"/>
      <c r="F330" s="42"/>
      <c r="G330" s="42"/>
    </row>
    <row r="331" ht="15.75" customHeight="1">
      <c r="C331" s="42"/>
      <c r="D331" s="42"/>
      <c r="E331" s="42"/>
      <c r="F331" s="42"/>
      <c r="G331" s="42"/>
    </row>
    <row r="332" ht="15.75" customHeight="1">
      <c r="C332" s="42"/>
      <c r="D332" s="42"/>
      <c r="E332" s="42"/>
      <c r="F332" s="42"/>
      <c r="G332" s="42"/>
    </row>
    <row r="333" ht="15.75" customHeight="1">
      <c r="C333" s="42"/>
      <c r="D333" s="42"/>
      <c r="E333" s="42"/>
      <c r="F333" s="42"/>
      <c r="G333" s="42"/>
    </row>
    <row r="334" ht="15.75" customHeight="1">
      <c r="C334" s="42"/>
      <c r="D334" s="42"/>
      <c r="E334" s="42"/>
      <c r="F334" s="42"/>
      <c r="G334" s="42"/>
    </row>
    <row r="335" ht="15.75" customHeight="1">
      <c r="C335" s="42"/>
      <c r="D335" s="42"/>
      <c r="E335" s="42"/>
      <c r="F335" s="42"/>
      <c r="G335" s="42"/>
    </row>
    <row r="336" ht="15.75" customHeight="1">
      <c r="C336" s="42"/>
      <c r="D336" s="42"/>
      <c r="E336" s="42"/>
      <c r="F336" s="42"/>
      <c r="G336" s="42"/>
    </row>
    <row r="337" ht="15.75" customHeight="1">
      <c r="C337" s="42"/>
      <c r="D337" s="42"/>
      <c r="E337" s="42"/>
      <c r="F337" s="42"/>
      <c r="G337" s="42"/>
    </row>
    <row r="338" ht="15.75" customHeight="1">
      <c r="C338" s="42"/>
      <c r="D338" s="42"/>
      <c r="E338" s="42"/>
      <c r="F338" s="42"/>
      <c r="G338" s="42"/>
    </row>
    <row r="339" ht="15.75" customHeight="1">
      <c r="C339" s="42"/>
      <c r="D339" s="42"/>
      <c r="E339" s="42"/>
      <c r="F339" s="42"/>
      <c r="G339" s="42"/>
    </row>
    <row r="340" ht="15.75" customHeight="1">
      <c r="C340" s="42"/>
      <c r="D340" s="42"/>
      <c r="E340" s="42"/>
      <c r="F340" s="42"/>
      <c r="G340" s="42"/>
    </row>
    <row r="341" ht="15.75" customHeight="1">
      <c r="C341" s="42"/>
      <c r="D341" s="42"/>
      <c r="E341" s="42"/>
      <c r="F341" s="42"/>
      <c r="G341" s="42"/>
    </row>
    <row r="342" ht="15.75" customHeight="1">
      <c r="C342" s="42"/>
      <c r="D342" s="42"/>
      <c r="E342" s="42"/>
      <c r="F342" s="42"/>
      <c r="G342" s="42"/>
    </row>
    <row r="343" ht="15.75" customHeight="1">
      <c r="C343" s="42"/>
      <c r="D343" s="42"/>
      <c r="E343" s="42"/>
      <c r="F343" s="42"/>
      <c r="G343" s="42"/>
    </row>
    <row r="344" ht="15.75" customHeight="1">
      <c r="C344" s="42"/>
      <c r="D344" s="42"/>
      <c r="E344" s="42"/>
      <c r="F344" s="42"/>
      <c r="G344" s="42"/>
    </row>
    <row r="345" ht="15.75" customHeight="1">
      <c r="C345" s="42"/>
      <c r="D345" s="42"/>
      <c r="E345" s="42"/>
      <c r="F345" s="42"/>
      <c r="G345" s="42"/>
    </row>
    <row r="346" ht="15.75" customHeight="1">
      <c r="C346" s="42"/>
      <c r="D346" s="42"/>
      <c r="E346" s="42"/>
      <c r="F346" s="42"/>
      <c r="G346" s="42"/>
    </row>
    <row r="347" ht="15.75" customHeight="1">
      <c r="C347" s="42"/>
      <c r="D347" s="42"/>
      <c r="E347" s="42"/>
      <c r="F347" s="42"/>
      <c r="G347" s="42"/>
    </row>
    <row r="348" ht="15.75" customHeight="1">
      <c r="C348" s="42"/>
      <c r="D348" s="42"/>
      <c r="E348" s="42"/>
      <c r="F348" s="42"/>
      <c r="G348" s="42"/>
    </row>
    <row r="349" ht="15.75" customHeight="1">
      <c r="C349" s="42"/>
      <c r="D349" s="42"/>
      <c r="E349" s="42"/>
      <c r="F349" s="42"/>
      <c r="G349" s="42"/>
    </row>
    <row r="350" ht="15.75" customHeight="1">
      <c r="C350" s="42"/>
      <c r="D350" s="42"/>
      <c r="E350" s="42"/>
      <c r="F350" s="42"/>
      <c r="G350" s="42"/>
    </row>
    <row r="351" ht="15.75" customHeight="1">
      <c r="C351" s="42"/>
      <c r="D351" s="42"/>
      <c r="E351" s="42"/>
      <c r="F351" s="42"/>
      <c r="G351" s="42"/>
    </row>
    <row r="352" ht="15.75" customHeight="1">
      <c r="C352" s="42"/>
      <c r="D352" s="42"/>
      <c r="E352" s="42"/>
      <c r="F352" s="42"/>
      <c r="G352" s="42"/>
    </row>
    <row r="353" ht="15.75" customHeight="1">
      <c r="C353" s="42"/>
      <c r="D353" s="42"/>
      <c r="E353" s="42"/>
      <c r="F353" s="42"/>
      <c r="G353" s="42"/>
    </row>
    <row r="354" ht="15.75" customHeight="1">
      <c r="C354" s="42"/>
      <c r="D354" s="42"/>
      <c r="E354" s="42"/>
      <c r="F354" s="42"/>
      <c r="G354" s="42"/>
    </row>
    <row r="355" ht="15.75" customHeight="1">
      <c r="C355" s="42"/>
      <c r="D355" s="42"/>
      <c r="E355" s="42"/>
      <c r="F355" s="42"/>
      <c r="G355" s="42"/>
    </row>
    <row r="356" ht="15.75" customHeight="1">
      <c r="C356" s="42"/>
      <c r="D356" s="42"/>
      <c r="E356" s="42"/>
      <c r="F356" s="42"/>
      <c r="G356" s="42"/>
    </row>
    <row r="357" ht="15.75" customHeight="1">
      <c r="C357" s="42"/>
      <c r="D357" s="42"/>
      <c r="E357" s="42"/>
      <c r="F357" s="42"/>
      <c r="G357" s="42"/>
    </row>
    <row r="358" ht="15.75" customHeight="1">
      <c r="C358" s="42"/>
      <c r="D358" s="42"/>
      <c r="E358" s="42"/>
      <c r="F358" s="42"/>
      <c r="G358" s="42"/>
    </row>
    <row r="359" ht="15.75" customHeight="1">
      <c r="C359" s="42"/>
      <c r="D359" s="42"/>
      <c r="E359" s="42"/>
      <c r="F359" s="42"/>
      <c r="G359" s="42"/>
    </row>
    <row r="360" ht="15.75" customHeight="1">
      <c r="C360" s="42"/>
      <c r="D360" s="42"/>
      <c r="E360" s="42"/>
      <c r="F360" s="42"/>
      <c r="G360" s="42"/>
    </row>
    <row r="361" ht="15.75" customHeight="1">
      <c r="C361" s="42"/>
      <c r="D361" s="42"/>
      <c r="E361" s="42"/>
      <c r="F361" s="42"/>
      <c r="G361" s="42"/>
    </row>
    <row r="362" ht="15.75" customHeight="1">
      <c r="C362" s="42"/>
      <c r="D362" s="42"/>
      <c r="E362" s="42"/>
      <c r="F362" s="42"/>
      <c r="G362" s="42"/>
    </row>
    <row r="363" ht="15.75" customHeight="1">
      <c r="C363" s="42"/>
      <c r="D363" s="42"/>
      <c r="E363" s="42"/>
      <c r="F363" s="42"/>
      <c r="G363" s="42"/>
    </row>
    <row r="364" ht="15.75" customHeight="1">
      <c r="C364" s="42"/>
      <c r="D364" s="42"/>
      <c r="E364" s="42"/>
      <c r="F364" s="42"/>
      <c r="G364" s="42"/>
    </row>
    <row r="365" ht="15.75" customHeight="1">
      <c r="C365" s="42"/>
      <c r="D365" s="42"/>
      <c r="E365" s="42"/>
      <c r="F365" s="42"/>
      <c r="G365" s="42"/>
    </row>
    <row r="366" ht="15.75" customHeight="1">
      <c r="C366" s="42"/>
      <c r="D366" s="42"/>
      <c r="E366" s="42"/>
      <c r="F366" s="42"/>
      <c r="G366" s="42"/>
    </row>
    <row r="367" ht="15.75" customHeight="1">
      <c r="C367" s="42"/>
      <c r="D367" s="42"/>
      <c r="E367" s="42"/>
      <c r="F367" s="42"/>
      <c r="G367" s="42"/>
    </row>
    <row r="368" ht="15.75" customHeight="1">
      <c r="C368" s="42"/>
      <c r="D368" s="42"/>
      <c r="E368" s="42"/>
      <c r="F368" s="42"/>
      <c r="G368" s="42"/>
    </row>
    <row r="369" ht="15.75" customHeight="1">
      <c r="C369" s="42"/>
      <c r="D369" s="42"/>
      <c r="E369" s="42"/>
      <c r="F369" s="42"/>
      <c r="G369" s="42"/>
    </row>
    <row r="370" ht="15.75" customHeight="1">
      <c r="C370" s="42"/>
      <c r="D370" s="42"/>
      <c r="E370" s="42"/>
      <c r="F370" s="42"/>
      <c r="G370" s="42"/>
    </row>
    <row r="371" ht="15.75" customHeight="1">
      <c r="C371" s="42"/>
      <c r="D371" s="42"/>
      <c r="E371" s="42"/>
      <c r="F371" s="42"/>
      <c r="G371" s="42"/>
    </row>
    <row r="372" ht="15.75" customHeight="1">
      <c r="C372" s="42"/>
      <c r="D372" s="42"/>
      <c r="E372" s="42"/>
      <c r="F372" s="42"/>
      <c r="G372" s="42"/>
    </row>
    <row r="373" ht="15.75" customHeight="1">
      <c r="C373" s="42"/>
      <c r="D373" s="42"/>
      <c r="E373" s="42"/>
      <c r="F373" s="42"/>
      <c r="G373" s="42"/>
    </row>
    <row r="374" ht="15.75" customHeight="1">
      <c r="C374" s="42"/>
      <c r="D374" s="42"/>
      <c r="E374" s="42"/>
      <c r="F374" s="42"/>
      <c r="G374" s="42"/>
    </row>
    <row r="375" ht="15.75" customHeight="1">
      <c r="C375" s="42"/>
      <c r="D375" s="42"/>
      <c r="E375" s="42"/>
      <c r="F375" s="42"/>
      <c r="G375" s="42"/>
    </row>
    <row r="376" ht="15.75" customHeight="1">
      <c r="C376" s="42"/>
      <c r="D376" s="42"/>
      <c r="E376" s="42"/>
      <c r="F376" s="42"/>
      <c r="G376" s="42"/>
    </row>
    <row r="377" ht="15.75" customHeight="1">
      <c r="C377" s="42"/>
      <c r="D377" s="42"/>
      <c r="E377" s="42"/>
      <c r="F377" s="42"/>
      <c r="G377" s="42"/>
    </row>
    <row r="378" ht="15.75" customHeight="1">
      <c r="C378" s="42"/>
      <c r="D378" s="42"/>
      <c r="E378" s="42"/>
      <c r="F378" s="42"/>
      <c r="G378" s="42"/>
    </row>
    <row r="379" ht="15.75" customHeight="1">
      <c r="C379" s="42"/>
      <c r="D379" s="42"/>
      <c r="E379" s="42"/>
      <c r="F379" s="42"/>
      <c r="G379" s="42"/>
    </row>
    <row r="380" ht="15.75" customHeight="1">
      <c r="C380" s="42"/>
      <c r="D380" s="42"/>
      <c r="E380" s="42"/>
      <c r="F380" s="42"/>
      <c r="G380" s="42"/>
    </row>
    <row r="381" ht="15.75" customHeight="1">
      <c r="C381" s="42"/>
      <c r="D381" s="42"/>
      <c r="E381" s="42"/>
      <c r="F381" s="42"/>
      <c r="G381" s="42"/>
    </row>
    <row r="382" ht="15.75" customHeight="1">
      <c r="C382" s="42"/>
      <c r="D382" s="42"/>
      <c r="E382" s="42"/>
      <c r="F382" s="42"/>
      <c r="G382" s="42"/>
    </row>
    <row r="383" ht="15.75" customHeight="1">
      <c r="C383" s="42"/>
      <c r="D383" s="42"/>
      <c r="E383" s="42"/>
      <c r="F383" s="42"/>
      <c r="G383" s="42"/>
    </row>
    <row r="384" ht="15.75" customHeight="1">
      <c r="C384" s="42"/>
      <c r="D384" s="42"/>
      <c r="E384" s="42"/>
      <c r="F384" s="42"/>
      <c r="G384" s="42"/>
    </row>
    <row r="385" ht="15.75" customHeight="1">
      <c r="C385" s="42"/>
      <c r="D385" s="42"/>
      <c r="E385" s="42"/>
      <c r="F385" s="42"/>
      <c r="G385" s="42"/>
    </row>
    <row r="386" ht="15.75" customHeight="1">
      <c r="C386" s="42"/>
      <c r="D386" s="42"/>
      <c r="E386" s="42"/>
      <c r="F386" s="42"/>
      <c r="G386" s="42"/>
    </row>
    <row r="387" ht="15.75" customHeight="1">
      <c r="C387" s="42"/>
      <c r="D387" s="42"/>
      <c r="E387" s="42"/>
      <c r="F387" s="42"/>
      <c r="G387" s="42"/>
    </row>
    <row r="388" ht="15.75" customHeight="1">
      <c r="C388" s="42"/>
      <c r="D388" s="42"/>
      <c r="E388" s="42"/>
      <c r="F388" s="42"/>
      <c r="G388" s="42"/>
    </row>
    <row r="389" ht="15.75" customHeight="1">
      <c r="C389" s="42"/>
      <c r="D389" s="42"/>
      <c r="E389" s="42"/>
      <c r="F389" s="42"/>
      <c r="G389" s="42"/>
    </row>
    <row r="390" ht="15.75" customHeight="1">
      <c r="C390" s="42"/>
      <c r="D390" s="42"/>
      <c r="E390" s="42"/>
      <c r="F390" s="42"/>
      <c r="G390" s="42"/>
    </row>
    <row r="391" ht="15.75" customHeight="1">
      <c r="C391" s="42"/>
      <c r="D391" s="42"/>
      <c r="E391" s="42"/>
      <c r="F391" s="42"/>
      <c r="G391" s="42"/>
    </row>
    <row r="392" ht="15.75" customHeight="1">
      <c r="C392" s="42"/>
      <c r="D392" s="42"/>
      <c r="E392" s="42"/>
      <c r="F392" s="42"/>
      <c r="G392" s="42"/>
    </row>
    <row r="393" ht="15.75" customHeight="1">
      <c r="C393" s="42"/>
      <c r="D393" s="42"/>
      <c r="E393" s="42"/>
      <c r="F393" s="42"/>
      <c r="G393" s="42"/>
    </row>
    <row r="394" ht="15.75" customHeight="1">
      <c r="C394" s="42"/>
      <c r="D394" s="42"/>
      <c r="E394" s="42"/>
      <c r="F394" s="42"/>
      <c r="G394" s="42"/>
    </row>
    <row r="395" ht="15.75" customHeight="1">
      <c r="C395" s="42"/>
      <c r="D395" s="42"/>
      <c r="E395" s="42"/>
      <c r="F395" s="42"/>
      <c r="G395" s="42"/>
    </row>
    <row r="396" ht="15.75" customHeight="1">
      <c r="C396" s="42"/>
      <c r="D396" s="42"/>
      <c r="E396" s="42"/>
      <c r="F396" s="42"/>
      <c r="G396" s="42"/>
    </row>
    <row r="397" ht="15.75" customHeight="1">
      <c r="C397" s="42"/>
      <c r="D397" s="42"/>
      <c r="E397" s="42"/>
      <c r="F397" s="42"/>
      <c r="G397" s="42"/>
    </row>
    <row r="398" ht="15.75" customHeight="1">
      <c r="C398" s="42"/>
      <c r="D398" s="42"/>
      <c r="E398" s="42"/>
      <c r="F398" s="42"/>
      <c r="G398" s="42"/>
    </row>
    <row r="399" ht="15.75" customHeight="1">
      <c r="C399" s="42"/>
      <c r="D399" s="42"/>
      <c r="E399" s="42"/>
      <c r="F399" s="42"/>
      <c r="G399" s="42"/>
    </row>
    <row r="400" ht="15.75" customHeight="1">
      <c r="C400" s="42"/>
      <c r="D400" s="42"/>
      <c r="E400" s="42"/>
      <c r="F400" s="42"/>
      <c r="G400" s="42"/>
    </row>
    <row r="401" ht="15.75" customHeight="1">
      <c r="C401" s="42"/>
      <c r="D401" s="42"/>
      <c r="E401" s="42"/>
      <c r="F401" s="42"/>
      <c r="G401" s="42"/>
    </row>
    <row r="402" ht="15.75" customHeight="1">
      <c r="C402" s="42"/>
      <c r="D402" s="42"/>
      <c r="E402" s="42"/>
      <c r="F402" s="42"/>
      <c r="G402" s="42"/>
    </row>
    <row r="403" ht="15.75" customHeight="1">
      <c r="C403" s="42"/>
      <c r="D403" s="42"/>
      <c r="E403" s="42"/>
      <c r="F403" s="42"/>
      <c r="G403" s="42"/>
    </row>
    <row r="404" ht="15.75" customHeight="1">
      <c r="C404" s="42"/>
      <c r="D404" s="42"/>
      <c r="E404" s="42"/>
      <c r="F404" s="42"/>
      <c r="G404" s="42"/>
    </row>
    <row r="405" ht="15.75" customHeight="1">
      <c r="C405" s="42"/>
      <c r="D405" s="42"/>
      <c r="E405" s="42"/>
      <c r="F405" s="42"/>
      <c r="G405" s="42"/>
    </row>
    <row r="406" ht="15.75" customHeight="1">
      <c r="C406" s="42"/>
      <c r="D406" s="42"/>
      <c r="E406" s="42"/>
      <c r="F406" s="42"/>
      <c r="G406" s="42"/>
    </row>
    <row r="407" ht="15.75" customHeight="1">
      <c r="C407" s="42"/>
      <c r="D407" s="42"/>
      <c r="E407" s="42"/>
      <c r="F407" s="42"/>
      <c r="G407" s="42"/>
    </row>
    <row r="408" ht="15.75" customHeight="1">
      <c r="C408" s="42"/>
      <c r="D408" s="42"/>
      <c r="E408" s="42"/>
      <c r="F408" s="42"/>
      <c r="G408" s="42"/>
    </row>
    <row r="409" ht="15.75" customHeight="1">
      <c r="C409" s="42"/>
      <c r="D409" s="42"/>
      <c r="E409" s="42"/>
      <c r="F409" s="42"/>
      <c r="G409" s="42"/>
    </row>
    <row r="410" ht="15.75" customHeight="1">
      <c r="C410" s="42"/>
      <c r="D410" s="42"/>
      <c r="E410" s="42"/>
      <c r="F410" s="42"/>
      <c r="G410" s="42"/>
    </row>
    <row r="411" ht="15.75" customHeight="1">
      <c r="C411" s="42"/>
      <c r="D411" s="42"/>
      <c r="E411" s="42"/>
      <c r="F411" s="42"/>
      <c r="G411" s="42"/>
    </row>
    <row r="412" ht="15.75" customHeight="1">
      <c r="C412" s="42"/>
      <c r="D412" s="42"/>
      <c r="E412" s="42"/>
      <c r="F412" s="42"/>
      <c r="G412" s="42"/>
    </row>
    <row r="413" ht="15.75" customHeight="1">
      <c r="C413" s="42"/>
      <c r="D413" s="42"/>
      <c r="E413" s="42"/>
      <c r="F413" s="42"/>
      <c r="G413" s="42"/>
    </row>
    <row r="414" ht="15.75" customHeight="1">
      <c r="C414" s="42"/>
      <c r="D414" s="42"/>
      <c r="E414" s="42"/>
      <c r="F414" s="42"/>
      <c r="G414" s="42"/>
    </row>
    <row r="415" ht="15.75" customHeight="1">
      <c r="C415" s="42"/>
      <c r="D415" s="42"/>
      <c r="E415" s="42"/>
      <c r="F415" s="42"/>
      <c r="G415" s="42"/>
    </row>
    <row r="416" ht="15.75" customHeight="1">
      <c r="C416" s="42"/>
      <c r="D416" s="42"/>
      <c r="E416" s="42"/>
      <c r="F416" s="42"/>
      <c r="G416" s="42"/>
    </row>
    <row r="417" ht="15.75" customHeight="1">
      <c r="C417" s="42"/>
      <c r="D417" s="42"/>
      <c r="E417" s="42"/>
      <c r="F417" s="42"/>
      <c r="G417" s="42"/>
    </row>
    <row r="418" ht="15.75" customHeight="1">
      <c r="C418" s="42"/>
      <c r="D418" s="42"/>
      <c r="E418" s="42"/>
      <c r="F418" s="42"/>
      <c r="G418" s="42"/>
    </row>
    <row r="419" ht="15.75" customHeight="1">
      <c r="C419" s="42"/>
      <c r="D419" s="42"/>
      <c r="E419" s="42"/>
      <c r="F419" s="42"/>
      <c r="G419" s="42"/>
    </row>
    <row r="420" ht="15.75" customHeight="1">
      <c r="C420" s="42"/>
      <c r="D420" s="42"/>
      <c r="E420" s="42"/>
      <c r="F420" s="42"/>
      <c r="G420" s="42"/>
    </row>
    <row r="421" ht="15.75" customHeight="1">
      <c r="C421" s="42"/>
      <c r="D421" s="42"/>
      <c r="E421" s="42"/>
      <c r="F421" s="42"/>
      <c r="G421" s="42"/>
    </row>
    <row r="422" ht="15.75" customHeight="1">
      <c r="C422" s="42"/>
      <c r="D422" s="42"/>
      <c r="E422" s="42"/>
      <c r="F422" s="42"/>
      <c r="G422" s="42"/>
    </row>
    <row r="423" ht="15.75" customHeight="1">
      <c r="C423" s="42"/>
      <c r="D423" s="42"/>
      <c r="E423" s="42"/>
      <c r="F423" s="42"/>
      <c r="G423" s="42"/>
    </row>
    <row r="424" ht="15.75" customHeight="1">
      <c r="C424" s="42"/>
      <c r="D424" s="42"/>
      <c r="E424" s="42"/>
      <c r="F424" s="42"/>
      <c r="G424" s="42"/>
    </row>
    <row r="425" ht="15.75" customHeight="1">
      <c r="C425" s="42"/>
      <c r="D425" s="42"/>
      <c r="E425" s="42"/>
      <c r="F425" s="42"/>
      <c r="G425" s="42"/>
    </row>
    <row r="426" ht="15.75" customHeight="1">
      <c r="C426" s="42"/>
      <c r="D426" s="42"/>
      <c r="E426" s="42"/>
      <c r="F426" s="42"/>
      <c r="G426" s="42"/>
    </row>
    <row r="427" ht="15.75" customHeight="1">
      <c r="C427" s="42"/>
      <c r="D427" s="42"/>
      <c r="E427" s="42"/>
      <c r="F427" s="42"/>
      <c r="G427" s="42"/>
    </row>
    <row r="428" ht="15.75" customHeight="1">
      <c r="C428" s="42"/>
      <c r="D428" s="42"/>
      <c r="E428" s="42"/>
      <c r="F428" s="42"/>
      <c r="G428" s="42"/>
    </row>
    <row r="429" ht="15.75" customHeight="1">
      <c r="C429" s="42"/>
      <c r="D429" s="42"/>
      <c r="E429" s="42"/>
      <c r="F429" s="42"/>
      <c r="G429" s="42"/>
    </row>
    <row r="430" ht="15.75" customHeight="1">
      <c r="C430" s="42"/>
      <c r="D430" s="42"/>
      <c r="E430" s="42"/>
      <c r="F430" s="42"/>
      <c r="G430" s="42"/>
    </row>
    <row r="431" ht="15.75" customHeight="1">
      <c r="C431" s="42"/>
      <c r="D431" s="42"/>
      <c r="E431" s="42"/>
      <c r="F431" s="42"/>
      <c r="G431" s="42"/>
    </row>
    <row r="432" ht="15.75" customHeight="1">
      <c r="C432" s="42"/>
      <c r="D432" s="42"/>
      <c r="E432" s="42"/>
      <c r="F432" s="42"/>
      <c r="G432" s="42"/>
    </row>
    <row r="433" ht="15.75" customHeight="1">
      <c r="C433" s="42"/>
      <c r="D433" s="42"/>
      <c r="E433" s="42"/>
      <c r="F433" s="42"/>
      <c r="G433" s="42"/>
    </row>
    <row r="434" ht="15.75" customHeight="1">
      <c r="C434" s="42"/>
      <c r="D434" s="42"/>
      <c r="E434" s="42"/>
      <c r="F434" s="42"/>
      <c r="G434" s="42"/>
    </row>
    <row r="435" ht="15.75" customHeight="1">
      <c r="C435" s="42"/>
      <c r="D435" s="42"/>
      <c r="E435" s="42"/>
      <c r="F435" s="42"/>
      <c r="G435" s="42"/>
    </row>
    <row r="436" ht="15.75" customHeight="1">
      <c r="C436" s="42"/>
      <c r="D436" s="42"/>
      <c r="E436" s="42"/>
      <c r="F436" s="42"/>
      <c r="G436" s="42"/>
    </row>
    <row r="437" ht="15.75" customHeight="1">
      <c r="C437" s="42"/>
      <c r="D437" s="42"/>
      <c r="E437" s="42"/>
      <c r="F437" s="42"/>
      <c r="G437" s="42"/>
    </row>
    <row r="438" ht="15.75" customHeight="1">
      <c r="C438" s="42"/>
      <c r="D438" s="42"/>
      <c r="E438" s="42"/>
      <c r="F438" s="42"/>
      <c r="G438" s="42"/>
    </row>
    <row r="439" ht="15.75" customHeight="1">
      <c r="C439" s="42"/>
      <c r="D439" s="42"/>
      <c r="E439" s="42"/>
      <c r="F439" s="42"/>
      <c r="G439" s="42"/>
    </row>
    <row r="440" ht="15.75" customHeight="1">
      <c r="C440" s="42"/>
      <c r="D440" s="42"/>
      <c r="E440" s="42"/>
      <c r="F440" s="42"/>
      <c r="G440" s="42"/>
    </row>
    <row r="441" ht="15.75" customHeight="1">
      <c r="C441" s="42"/>
      <c r="D441" s="42"/>
      <c r="E441" s="42"/>
      <c r="F441" s="42"/>
      <c r="G441" s="42"/>
    </row>
    <row r="442" ht="15.75" customHeight="1">
      <c r="C442" s="42"/>
      <c r="D442" s="42"/>
      <c r="E442" s="42"/>
      <c r="F442" s="42"/>
      <c r="G442" s="42"/>
    </row>
    <row r="443" ht="15.75" customHeight="1">
      <c r="C443" s="42"/>
      <c r="D443" s="42"/>
      <c r="E443" s="42"/>
      <c r="F443" s="42"/>
      <c r="G443" s="42"/>
    </row>
    <row r="444" ht="15.75" customHeight="1">
      <c r="C444" s="42"/>
      <c r="D444" s="42"/>
      <c r="E444" s="42"/>
      <c r="F444" s="42"/>
      <c r="G444" s="42"/>
    </row>
    <row r="445" ht="15.75" customHeight="1">
      <c r="C445" s="42"/>
      <c r="D445" s="42"/>
      <c r="E445" s="42"/>
      <c r="F445" s="42"/>
      <c r="G445" s="42"/>
    </row>
    <row r="446" ht="15.75" customHeight="1">
      <c r="C446" s="42"/>
      <c r="D446" s="42"/>
      <c r="E446" s="42"/>
      <c r="F446" s="42"/>
      <c r="G446" s="42"/>
    </row>
    <row r="447" ht="15.75" customHeight="1">
      <c r="C447" s="42"/>
      <c r="D447" s="42"/>
      <c r="E447" s="42"/>
      <c r="F447" s="42"/>
      <c r="G447" s="42"/>
    </row>
    <row r="448" ht="15.75" customHeight="1">
      <c r="C448" s="42"/>
      <c r="D448" s="42"/>
      <c r="E448" s="42"/>
      <c r="F448" s="42"/>
      <c r="G448" s="42"/>
    </row>
    <row r="449" ht="15.75" customHeight="1">
      <c r="C449" s="42"/>
      <c r="D449" s="42"/>
      <c r="E449" s="42"/>
      <c r="F449" s="42"/>
      <c r="G449" s="42"/>
    </row>
    <row r="450" ht="15.75" customHeight="1">
      <c r="C450" s="42"/>
      <c r="D450" s="42"/>
      <c r="E450" s="42"/>
      <c r="F450" s="42"/>
      <c r="G450" s="42"/>
    </row>
    <row r="451" ht="15.75" customHeight="1">
      <c r="C451" s="42"/>
      <c r="D451" s="42"/>
      <c r="E451" s="42"/>
      <c r="F451" s="42"/>
      <c r="G451" s="42"/>
    </row>
    <row r="452" ht="15.75" customHeight="1">
      <c r="C452" s="42"/>
      <c r="D452" s="42"/>
      <c r="E452" s="42"/>
      <c r="F452" s="42"/>
      <c r="G452" s="42"/>
    </row>
    <row r="453" ht="15.75" customHeight="1">
      <c r="C453" s="42"/>
      <c r="D453" s="42"/>
      <c r="E453" s="42"/>
      <c r="F453" s="42"/>
      <c r="G453" s="42"/>
    </row>
    <row r="454" ht="15.75" customHeight="1">
      <c r="C454" s="42"/>
      <c r="D454" s="42"/>
      <c r="E454" s="42"/>
      <c r="F454" s="42"/>
      <c r="G454" s="42"/>
    </row>
    <row r="455" ht="15.75" customHeight="1">
      <c r="C455" s="42"/>
      <c r="D455" s="42"/>
      <c r="E455" s="42"/>
      <c r="F455" s="42"/>
      <c r="G455" s="42"/>
    </row>
    <row r="456" ht="15.75" customHeight="1">
      <c r="C456" s="42"/>
      <c r="D456" s="42"/>
      <c r="E456" s="42"/>
      <c r="F456" s="42"/>
      <c r="G456" s="42"/>
    </row>
    <row r="457" ht="15.75" customHeight="1">
      <c r="C457" s="42"/>
      <c r="D457" s="42"/>
      <c r="E457" s="42"/>
      <c r="F457" s="42"/>
      <c r="G457" s="42"/>
    </row>
    <row r="458" ht="15.75" customHeight="1">
      <c r="C458" s="42"/>
      <c r="D458" s="42"/>
      <c r="E458" s="42"/>
      <c r="F458" s="42"/>
      <c r="G458" s="42"/>
    </row>
    <row r="459" ht="15.75" customHeight="1">
      <c r="C459" s="42"/>
      <c r="D459" s="42"/>
      <c r="E459" s="42"/>
      <c r="F459" s="42"/>
      <c r="G459" s="42"/>
    </row>
    <row r="460" ht="15.75" customHeight="1">
      <c r="C460" s="42"/>
      <c r="D460" s="42"/>
      <c r="E460" s="42"/>
      <c r="F460" s="42"/>
      <c r="G460" s="42"/>
    </row>
    <row r="461" ht="15.75" customHeight="1">
      <c r="C461" s="42"/>
      <c r="D461" s="42"/>
      <c r="E461" s="42"/>
      <c r="F461" s="42"/>
      <c r="G461" s="42"/>
    </row>
    <row r="462" ht="15.75" customHeight="1">
      <c r="C462" s="42"/>
      <c r="D462" s="42"/>
      <c r="E462" s="42"/>
      <c r="F462" s="42"/>
      <c r="G462" s="42"/>
    </row>
    <row r="463" ht="15.75" customHeight="1">
      <c r="C463" s="42"/>
      <c r="D463" s="42"/>
      <c r="E463" s="42"/>
      <c r="F463" s="42"/>
      <c r="G463" s="42"/>
    </row>
    <row r="464" ht="15.75" customHeight="1">
      <c r="C464" s="42"/>
      <c r="D464" s="42"/>
      <c r="E464" s="42"/>
      <c r="F464" s="42"/>
      <c r="G464" s="42"/>
    </row>
    <row r="465" ht="15.75" customHeight="1">
      <c r="C465" s="42"/>
      <c r="D465" s="42"/>
      <c r="E465" s="42"/>
      <c r="F465" s="42"/>
      <c r="G465" s="42"/>
    </row>
    <row r="466" ht="15.75" customHeight="1">
      <c r="C466" s="42"/>
      <c r="D466" s="42"/>
      <c r="E466" s="42"/>
      <c r="F466" s="42"/>
      <c r="G466" s="42"/>
    </row>
    <row r="467" ht="15.75" customHeight="1">
      <c r="C467" s="42"/>
      <c r="D467" s="42"/>
      <c r="E467" s="42"/>
      <c r="F467" s="42"/>
      <c r="G467" s="42"/>
    </row>
    <row r="468" ht="15.75" customHeight="1">
      <c r="C468" s="42"/>
      <c r="D468" s="42"/>
      <c r="E468" s="42"/>
      <c r="F468" s="42"/>
      <c r="G468" s="42"/>
    </row>
    <row r="469" ht="15.75" customHeight="1">
      <c r="C469" s="42"/>
      <c r="D469" s="42"/>
      <c r="E469" s="42"/>
      <c r="F469" s="42"/>
      <c r="G469" s="42"/>
    </row>
    <row r="470" ht="15.75" customHeight="1">
      <c r="C470" s="42"/>
      <c r="D470" s="42"/>
      <c r="E470" s="42"/>
      <c r="F470" s="42"/>
      <c r="G470" s="42"/>
    </row>
    <row r="471" ht="15.75" customHeight="1">
      <c r="C471" s="42"/>
      <c r="D471" s="42"/>
      <c r="E471" s="42"/>
      <c r="F471" s="42"/>
      <c r="G471" s="42"/>
    </row>
    <row r="472" ht="15.75" customHeight="1">
      <c r="C472" s="42"/>
      <c r="D472" s="42"/>
      <c r="E472" s="42"/>
      <c r="F472" s="42"/>
      <c r="G472" s="42"/>
    </row>
    <row r="473" ht="15.75" customHeight="1">
      <c r="C473" s="42"/>
      <c r="D473" s="42"/>
      <c r="E473" s="42"/>
      <c r="F473" s="42"/>
      <c r="G473" s="42"/>
    </row>
    <row r="474" ht="15.75" customHeight="1">
      <c r="C474" s="42"/>
      <c r="D474" s="42"/>
      <c r="E474" s="42"/>
      <c r="F474" s="42"/>
      <c r="G474" s="42"/>
    </row>
    <row r="475" ht="15.75" customHeight="1">
      <c r="C475" s="42"/>
      <c r="D475" s="42"/>
      <c r="E475" s="42"/>
      <c r="F475" s="42"/>
      <c r="G475" s="42"/>
    </row>
    <row r="476" ht="15.75" customHeight="1">
      <c r="C476" s="42"/>
      <c r="D476" s="42"/>
      <c r="E476" s="42"/>
      <c r="F476" s="42"/>
      <c r="G476" s="42"/>
    </row>
    <row r="477" ht="15.75" customHeight="1">
      <c r="C477" s="42"/>
      <c r="D477" s="42"/>
      <c r="E477" s="42"/>
      <c r="F477" s="42"/>
      <c r="G477" s="42"/>
    </row>
    <row r="478" ht="15.75" customHeight="1">
      <c r="C478" s="42"/>
      <c r="D478" s="42"/>
      <c r="E478" s="42"/>
      <c r="F478" s="42"/>
      <c r="G478" s="42"/>
    </row>
    <row r="479" ht="15.75" customHeight="1">
      <c r="C479" s="42"/>
      <c r="D479" s="42"/>
      <c r="E479" s="42"/>
      <c r="F479" s="42"/>
      <c r="G479" s="42"/>
    </row>
    <row r="480" ht="15.75" customHeight="1">
      <c r="C480" s="42"/>
      <c r="D480" s="42"/>
      <c r="E480" s="42"/>
      <c r="F480" s="42"/>
      <c r="G480" s="42"/>
    </row>
    <row r="481" ht="15.75" customHeight="1">
      <c r="C481" s="42"/>
      <c r="D481" s="42"/>
      <c r="E481" s="42"/>
      <c r="F481" s="42"/>
      <c r="G481" s="42"/>
    </row>
    <row r="482" ht="15.75" customHeight="1">
      <c r="C482" s="42"/>
      <c r="D482" s="42"/>
      <c r="E482" s="42"/>
      <c r="F482" s="42"/>
      <c r="G482" s="42"/>
    </row>
    <row r="483" ht="15.75" customHeight="1">
      <c r="C483" s="42"/>
      <c r="D483" s="42"/>
      <c r="E483" s="42"/>
      <c r="F483" s="42"/>
      <c r="G483" s="42"/>
    </row>
    <row r="484" ht="15.75" customHeight="1">
      <c r="C484" s="42"/>
      <c r="D484" s="42"/>
      <c r="E484" s="42"/>
      <c r="F484" s="42"/>
      <c r="G484" s="42"/>
    </row>
    <row r="485" ht="15.75" customHeight="1">
      <c r="C485" s="42"/>
      <c r="D485" s="42"/>
      <c r="E485" s="42"/>
      <c r="F485" s="42"/>
      <c r="G485" s="42"/>
    </row>
    <row r="486" ht="15.75" customHeight="1">
      <c r="C486" s="42"/>
      <c r="D486" s="42"/>
      <c r="E486" s="42"/>
      <c r="F486" s="42"/>
      <c r="G486" s="42"/>
    </row>
    <row r="487" ht="15.75" customHeight="1">
      <c r="C487" s="42"/>
      <c r="D487" s="42"/>
      <c r="E487" s="42"/>
      <c r="F487" s="42"/>
      <c r="G487" s="42"/>
    </row>
    <row r="488" ht="15.75" customHeight="1">
      <c r="C488" s="42"/>
      <c r="D488" s="42"/>
      <c r="E488" s="42"/>
      <c r="F488" s="42"/>
      <c r="G488" s="42"/>
    </row>
    <row r="489" ht="15.75" customHeight="1">
      <c r="C489" s="42"/>
      <c r="D489" s="42"/>
      <c r="E489" s="42"/>
      <c r="F489" s="42"/>
      <c r="G489" s="42"/>
    </row>
    <row r="490" ht="15.75" customHeight="1">
      <c r="C490" s="42"/>
      <c r="D490" s="42"/>
      <c r="E490" s="42"/>
      <c r="F490" s="42"/>
      <c r="G490" s="42"/>
    </row>
    <row r="491" ht="15.75" customHeight="1">
      <c r="C491" s="42"/>
      <c r="D491" s="42"/>
      <c r="E491" s="42"/>
      <c r="F491" s="42"/>
      <c r="G491" s="42"/>
    </row>
    <row r="492" ht="15.75" customHeight="1">
      <c r="C492" s="42"/>
      <c r="D492" s="42"/>
      <c r="E492" s="42"/>
      <c r="F492" s="42"/>
      <c r="G492" s="42"/>
    </row>
    <row r="493" ht="15.75" customHeight="1">
      <c r="C493" s="42"/>
      <c r="D493" s="42"/>
      <c r="E493" s="42"/>
      <c r="F493" s="42"/>
      <c r="G493" s="42"/>
    </row>
    <row r="494" ht="15.75" customHeight="1">
      <c r="C494" s="42"/>
      <c r="D494" s="42"/>
      <c r="E494" s="42"/>
      <c r="F494" s="42"/>
      <c r="G494" s="42"/>
    </row>
    <row r="495" ht="15.75" customHeight="1">
      <c r="C495" s="42"/>
      <c r="D495" s="42"/>
      <c r="E495" s="42"/>
      <c r="F495" s="42"/>
      <c r="G495" s="42"/>
    </row>
    <row r="496" ht="15.75" customHeight="1">
      <c r="C496" s="42"/>
      <c r="D496" s="42"/>
      <c r="E496" s="42"/>
      <c r="F496" s="42"/>
      <c r="G496" s="42"/>
    </row>
    <row r="497" ht="15.75" customHeight="1">
      <c r="C497" s="42"/>
      <c r="D497" s="42"/>
      <c r="E497" s="42"/>
      <c r="F497" s="42"/>
      <c r="G497" s="42"/>
    </row>
    <row r="498" ht="15.75" customHeight="1">
      <c r="C498" s="42"/>
      <c r="D498" s="42"/>
      <c r="E498" s="42"/>
      <c r="F498" s="42"/>
      <c r="G498" s="42"/>
    </row>
    <row r="499" ht="15.75" customHeight="1">
      <c r="C499" s="42"/>
      <c r="D499" s="42"/>
      <c r="E499" s="42"/>
      <c r="F499" s="42"/>
      <c r="G499" s="42"/>
    </row>
    <row r="500" ht="15.75" customHeight="1">
      <c r="C500" s="42"/>
      <c r="D500" s="42"/>
      <c r="E500" s="42"/>
      <c r="F500" s="42"/>
      <c r="G500" s="42"/>
    </row>
    <row r="501" ht="15.75" customHeight="1">
      <c r="C501" s="42"/>
      <c r="D501" s="42"/>
      <c r="E501" s="42"/>
      <c r="F501" s="42"/>
      <c r="G501" s="42"/>
    </row>
    <row r="502" ht="15.75" customHeight="1">
      <c r="C502" s="42"/>
      <c r="D502" s="42"/>
      <c r="E502" s="42"/>
      <c r="F502" s="42"/>
      <c r="G502" s="42"/>
    </row>
    <row r="503" ht="15.75" customHeight="1">
      <c r="C503" s="42"/>
      <c r="D503" s="42"/>
      <c r="E503" s="42"/>
      <c r="F503" s="42"/>
      <c r="G503" s="42"/>
    </row>
    <row r="504" ht="15.75" customHeight="1">
      <c r="C504" s="42"/>
      <c r="D504" s="42"/>
      <c r="E504" s="42"/>
      <c r="F504" s="42"/>
      <c r="G504" s="42"/>
    </row>
    <row r="505" ht="15.75" customHeight="1">
      <c r="C505" s="42"/>
      <c r="D505" s="42"/>
      <c r="E505" s="42"/>
      <c r="F505" s="42"/>
      <c r="G505" s="42"/>
    </row>
    <row r="506" ht="15.75" customHeight="1">
      <c r="C506" s="42"/>
      <c r="D506" s="42"/>
      <c r="E506" s="42"/>
      <c r="F506" s="42"/>
      <c r="G506" s="42"/>
    </row>
    <row r="507" ht="15.75" customHeight="1">
      <c r="C507" s="42"/>
      <c r="D507" s="42"/>
      <c r="E507" s="42"/>
      <c r="F507" s="42"/>
      <c r="G507" s="42"/>
    </row>
    <row r="508" ht="15.75" customHeight="1">
      <c r="C508" s="42"/>
      <c r="D508" s="42"/>
      <c r="E508" s="42"/>
      <c r="F508" s="42"/>
      <c r="G508" s="42"/>
    </row>
    <row r="509" ht="15.75" customHeight="1">
      <c r="C509" s="42"/>
      <c r="D509" s="42"/>
      <c r="E509" s="42"/>
      <c r="F509" s="42"/>
      <c r="G509" s="42"/>
    </row>
    <row r="510" ht="15.75" customHeight="1">
      <c r="C510" s="42"/>
      <c r="D510" s="42"/>
      <c r="E510" s="42"/>
      <c r="F510" s="42"/>
      <c r="G510" s="42"/>
    </row>
    <row r="511" ht="15.75" customHeight="1">
      <c r="C511" s="42"/>
      <c r="D511" s="42"/>
      <c r="E511" s="42"/>
      <c r="F511" s="42"/>
      <c r="G511" s="42"/>
    </row>
    <row r="512" ht="15.75" customHeight="1">
      <c r="C512" s="42"/>
      <c r="D512" s="42"/>
      <c r="E512" s="42"/>
      <c r="F512" s="42"/>
      <c r="G512" s="42"/>
    </row>
    <row r="513" ht="15.75" customHeight="1">
      <c r="C513" s="42"/>
      <c r="D513" s="42"/>
      <c r="E513" s="42"/>
      <c r="F513" s="42"/>
      <c r="G513" s="42"/>
    </row>
    <row r="514" ht="15.75" customHeight="1">
      <c r="C514" s="42"/>
      <c r="D514" s="42"/>
      <c r="E514" s="42"/>
      <c r="F514" s="42"/>
      <c r="G514" s="42"/>
    </row>
    <row r="515" ht="15.75" customHeight="1">
      <c r="C515" s="42"/>
      <c r="D515" s="42"/>
      <c r="E515" s="42"/>
      <c r="F515" s="42"/>
      <c r="G515" s="42"/>
    </row>
    <row r="516" ht="15.75" customHeight="1">
      <c r="C516" s="42"/>
      <c r="D516" s="42"/>
      <c r="E516" s="42"/>
      <c r="F516" s="42"/>
      <c r="G516" s="42"/>
    </row>
    <row r="517" ht="15.75" customHeight="1">
      <c r="C517" s="42"/>
      <c r="D517" s="42"/>
      <c r="E517" s="42"/>
      <c r="F517" s="42"/>
      <c r="G517" s="42"/>
    </row>
    <row r="518" ht="15.75" customHeight="1">
      <c r="C518" s="42"/>
      <c r="D518" s="42"/>
      <c r="E518" s="42"/>
      <c r="F518" s="42"/>
      <c r="G518" s="42"/>
    </row>
    <row r="519" ht="15.75" customHeight="1">
      <c r="C519" s="42"/>
      <c r="D519" s="42"/>
      <c r="E519" s="42"/>
      <c r="F519" s="42"/>
      <c r="G519" s="42"/>
    </row>
    <row r="520" ht="15.75" customHeight="1">
      <c r="C520" s="42"/>
      <c r="D520" s="42"/>
      <c r="E520" s="42"/>
      <c r="F520" s="42"/>
      <c r="G520" s="42"/>
    </row>
    <row r="521" ht="15.75" customHeight="1">
      <c r="C521" s="42"/>
      <c r="D521" s="42"/>
      <c r="E521" s="42"/>
      <c r="F521" s="42"/>
      <c r="G521" s="42"/>
    </row>
    <row r="522" ht="15.75" customHeight="1">
      <c r="C522" s="42"/>
      <c r="D522" s="42"/>
      <c r="E522" s="42"/>
      <c r="F522" s="42"/>
      <c r="G522" s="42"/>
    </row>
    <row r="523" ht="15.75" customHeight="1">
      <c r="C523" s="42"/>
      <c r="D523" s="42"/>
      <c r="E523" s="42"/>
      <c r="F523" s="42"/>
      <c r="G523" s="42"/>
    </row>
    <row r="524" ht="15.75" customHeight="1">
      <c r="C524" s="42"/>
      <c r="D524" s="42"/>
      <c r="E524" s="42"/>
      <c r="F524" s="42"/>
      <c r="G524" s="42"/>
    </row>
    <row r="525" ht="15.75" customHeight="1">
      <c r="C525" s="42"/>
      <c r="D525" s="42"/>
      <c r="E525" s="42"/>
      <c r="F525" s="42"/>
      <c r="G525" s="42"/>
    </row>
    <row r="526" ht="15.75" customHeight="1">
      <c r="C526" s="42"/>
      <c r="D526" s="42"/>
      <c r="E526" s="42"/>
      <c r="F526" s="42"/>
      <c r="G526" s="42"/>
    </row>
    <row r="527" ht="15.75" customHeight="1">
      <c r="C527" s="42"/>
      <c r="D527" s="42"/>
      <c r="E527" s="42"/>
      <c r="F527" s="42"/>
      <c r="G527" s="42"/>
    </row>
    <row r="528" ht="15.75" customHeight="1">
      <c r="C528" s="42"/>
      <c r="D528" s="42"/>
      <c r="E528" s="42"/>
      <c r="F528" s="42"/>
      <c r="G528" s="42"/>
    </row>
    <row r="529" ht="15.75" customHeight="1">
      <c r="C529" s="42"/>
      <c r="D529" s="42"/>
      <c r="E529" s="42"/>
      <c r="F529" s="42"/>
      <c r="G529" s="42"/>
    </row>
    <row r="530" ht="15.75" customHeight="1">
      <c r="C530" s="42"/>
      <c r="D530" s="42"/>
      <c r="E530" s="42"/>
      <c r="F530" s="42"/>
      <c r="G530" s="42"/>
    </row>
    <row r="531" ht="15.75" customHeight="1">
      <c r="C531" s="42"/>
      <c r="D531" s="42"/>
      <c r="E531" s="42"/>
      <c r="F531" s="42"/>
      <c r="G531" s="42"/>
    </row>
    <row r="532" ht="15.75" customHeight="1">
      <c r="C532" s="42"/>
      <c r="D532" s="42"/>
      <c r="E532" s="42"/>
      <c r="F532" s="42"/>
      <c r="G532" s="42"/>
    </row>
    <row r="533" ht="15.75" customHeight="1">
      <c r="C533" s="42"/>
      <c r="D533" s="42"/>
      <c r="E533" s="42"/>
      <c r="F533" s="42"/>
      <c r="G533" s="42"/>
    </row>
    <row r="534" ht="15.75" customHeight="1">
      <c r="C534" s="42"/>
      <c r="D534" s="42"/>
      <c r="E534" s="42"/>
      <c r="F534" s="42"/>
      <c r="G534" s="42"/>
    </row>
    <row r="535" ht="15.75" customHeight="1">
      <c r="C535" s="42"/>
      <c r="D535" s="42"/>
      <c r="E535" s="42"/>
      <c r="F535" s="42"/>
      <c r="G535" s="42"/>
    </row>
    <row r="536" ht="15.75" customHeight="1">
      <c r="C536" s="42"/>
      <c r="D536" s="42"/>
      <c r="E536" s="42"/>
      <c r="F536" s="42"/>
      <c r="G536" s="42"/>
    </row>
    <row r="537" ht="15.75" customHeight="1">
      <c r="C537" s="42"/>
      <c r="D537" s="42"/>
      <c r="E537" s="42"/>
      <c r="F537" s="42"/>
      <c r="G537" s="42"/>
    </row>
    <row r="538" ht="15.75" customHeight="1">
      <c r="C538" s="42"/>
      <c r="D538" s="42"/>
      <c r="E538" s="42"/>
      <c r="F538" s="42"/>
      <c r="G538" s="42"/>
    </row>
    <row r="539" ht="15.75" customHeight="1">
      <c r="C539" s="42"/>
      <c r="D539" s="42"/>
      <c r="E539" s="42"/>
      <c r="F539" s="42"/>
      <c r="G539" s="42"/>
    </row>
    <row r="540" ht="15.75" customHeight="1">
      <c r="C540" s="42"/>
      <c r="D540" s="42"/>
      <c r="E540" s="42"/>
      <c r="F540" s="42"/>
      <c r="G540" s="42"/>
    </row>
    <row r="541" ht="15.75" customHeight="1">
      <c r="C541" s="42"/>
      <c r="D541" s="42"/>
      <c r="E541" s="42"/>
      <c r="F541" s="42"/>
      <c r="G541" s="42"/>
    </row>
    <row r="542" ht="15.75" customHeight="1">
      <c r="C542" s="42"/>
      <c r="D542" s="42"/>
      <c r="E542" s="42"/>
      <c r="F542" s="42"/>
      <c r="G542" s="42"/>
    </row>
    <row r="543" ht="15.75" customHeight="1">
      <c r="C543" s="42"/>
      <c r="D543" s="42"/>
      <c r="E543" s="42"/>
      <c r="F543" s="42"/>
      <c r="G543" s="42"/>
    </row>
    <row r="544" ht="15.75" customHeight="1">
      <c r="C544" s="42"/>
      <c r="D544" s="42"/>
      <c r="E544" s="42"/>
      <c r="F544" s="42"/>
      <c r="G544" s="42"/>
    </row>
    <row r="545" ht="15.75" customHeight="1">
      <c r="C545" s="42"/>
      <c r="D545" s="42"/>
      <c r="E545" s="42"/>
      <c r="F545" s="42"/>
      <c r="G545" s="42"/>
    </row>
    <row r="546" ht="15.75" customHeight="1">
      <c r="C546" s="42"/>
      <c r="D546" s="42"/>
      <c r="E546" s="42"/>
      <c r="F546" s="42"/>
      <c r="G546" s="42"/>
    </row>
    <row r="547" ht="15.75" customHeight="1">
      <c r="C547" s="42"/>
      <c r="D547" s="42"/>
      <c r="E547" s="42"/>
      <c r="F547" s="42"/>
      <c r="G547" s="42"/>
    </row>
    <row r="548" ht="15.75" customHeight="1">
      <c r="C548" s="42"/>
      <c r="D548" s="42"/>
      <c r="E548" s="42"/>
      <c r="F548" s="42"/>
      <c r="G548" s="42"/>
    </row>
    <row r="549" ht="15.75" customHeight="1">
      <c r="C549" s="42"/>
      <c r="D549" s="42"/>
      <c r="E549" s="42"/>
      <c r="F549" s="42"/>
      <c r="G549" s="42"/>
    </row>
    <row r="550" ht="15.75" customHeight="1">
      <c r="C550" s="42"/>
      <c r="D550" s="42"/>
      <c r="E550" s="42"/>
      <c r="F550" s="42"/>
      <c r="G550" s="42"/>
    </row>
    <row r="551" ht="15.75" customHeight="1">
      <c r="C551" s="42"/>
      <c r="D551" s="42"/>
      <c r="E551" s="42"/>
      <c r="F551" s="42"/>
      <c r="G551" s="42"/>
    </row>
    <row r="552" ht="15.75" customHeight="1">
      <c r="C552" s="42"/>
      <c r="D552" s="42"/>
      <c r="E552" s="42"/>
      <c r="F552" s="42"/>
      <c r="G552" s="42"/>
    </row>
    <row r="553" ht="15.75" customHeight="1">
      <c r="C553" s="42"/>
      <c r="D553" s="42"/>
      <c r="E553" s="42"/>
      <c r="F553" s="42"/>
      <c r="G553" s="42"/>
    </row>
    <row r="554" ht="15.75" customHeight="1">
      <c r="C554" s="42"/>
      <c r="D554" s="42"/>
      <c r="E554" s="42"/>
      <c r="F554" s="42"/>
      <c r="G554" s="42"/>
    </row>
    <row r="555" ht="15.75" customHeight="1">
      <c r="C555" s="42"/>
      <c r="D555" s="42"/>
      <c r="E555" s="42"/>
      <c r="F555" s="42"/>
      <c r="G555" s="42"/>
    </row>
    <row r="556" ht="15.75" customHeight="1">
      <c r="C556" s="42"/>
      <c r="D556" s="42"/>
      <c r="E556" s="42"/>
      <c r="F556" s="42"/>
      <c r="G556" s="42"/>
    </row>
    <row r="557" ht="15.75" customHeight="1">
      <c r="C557" s="42"/>
      <c r="D557" s="42"/>
      <c r="E557" s="42"/>
      <c r="F557" s="42"/>
      <c r="G557" s="42"/>
    </row>
    <row r="558" ht="15.75" customHeight="1">
      <c r="C558" s="42"/>
      <c r="D558" s="42"/>
      <c r="E558" s="42"/>
      <c r="F558" s="42"/>
      <c r="G558" s="42"/>
    </row>
    <row r="559" ht="15.75" customHeight="1">
      <c r="C559" s="42"/>
      <c r="D559" s="42"/>
      <c r="E559" s="42"/>
      <c r="F559" s="42"/>
      <c r="G559" s="42"/>
    </row>
    <row r="560" ht="15.75" customHeight="1">
      <c r="C560" s="42"/>
      <c r="D560" s="42"/>
      <c r="E560" s="42"/>
      <c r="F560" s="42"/>
      <c r="G560" s="42"/>
    </row>
    <row r="561" ht="15.75" customHeight="1">
      <c r="C561" s="42"/>
      <c r="D561" s="42"/>
      <c r="E561" s="42"/>
      <c r="F561" s="42"/>
      <c r="G561" s="42"/>
    </row>
    <row r="562" ht="15.75" customHeight="1">
      <c r="C562" s="42"/>
      <c r="D562" s="42"/>
      <c r="E562" s="42"/>
      <c r="F562" s="42"/>
      <c r="G562" s="42"/>
    </row>
    <row r="563" ht="15.75" customHeight="1">
      <c r="C563" s="42"/>
      <c r="D563" s="42"/>
      <c r="E563" s="42"/>
      <c r="F563" s="42"/>
      <c r="G563" s="42"/>
    </row>
    <row r="564" ht="15.75" customHeight="1">
      <c r="C564" s="42"/>
      <c r="D564" s="42"/>
      <c r="E564" s="42"/>
      <c r="F564" s="42"/>
      <c r="G564" s="42"/>
    </row>
    <row r="565" ht="15.75" customHeight="1">
      <c r="C565" s="42"/>
      <c r="D565" s="42"/>
      <c r="E565" s="42"/>
      <c r="F565" s="42"/>
      <c r="G565" s="42"/>
    </row>
    <row r="566" ht="15.75" customHeight="1">
      <c r="C566" s="42"/>
      <c r="D566" s="42"/>
      <c r="E566" s="42"/>
      <c r="F566" s="42"/>
      <c r="G566" s="42"/>
    </row>
    <row r="567" ht="15.75" customHeight="1">
      <c r="C567" s="42"/>
      <c r="D567" s="42"/>
      <c r="E567" s="42"/>
      <c r="F567" s="42"/>
      <c r="G567" s="42"/>
    </row>
    <row r="568" ht="15.75" customHeight="1">
      <c r="C568" s="42"/>
      <c r="D568" s="42"/>
      <c r="E568" s="42"/>
      <c r="F568" s="42"/>
      <c r="G568" s="42"/>
    </row>
    <row r="569" ht="15.75" customHeight="1">
      <c r="C569" s="42"/>
      <c r="D569" s="42"/>
      <c r="E569" s="42"/>
      <c r="F569" s="42"/>
      <c r="G569" s="42"/>
    </row>
    <row r="570" ht="15.75" customHeight="1">
      <c r="C570" s="42"/>
      <c r="D570" s="42"/>
      <c r="E570" s="42"/>
      <c r="F570" s="42"/>
      <c r="G570" s="42"/>
    </row>
    <row r="571" ht="15.75" customHeight="1">
      <c r="C571" s="42"/>
      <c r="D571" s="42"/>
      <c r="E571" s="42"/>
      <c r="F571" s="42"/>
      <c r="G571" s="42"/>
    </row>
    <row r="572" ht="15.75" customHeight="1">
      <c r="C572" s="42"/>
      <c r="D572" s="42"/>
      <c r="E572" s="42"/>
      <c r="F572" s="42"/>
      <c r="G572" s="42"/>
    </row>
    <row r="573" ht="15.75" customHeight="1">
      <c r="C573" s="42"/>
      <c r="D573" s="42"/>
      <c r="E573" s="42"/>
      <c r="F573" s="42"/>
      <c r="G573" s="42"/>
    </row>
    <row r="574" ht="15.75" customHeight="1">
      <c r="C574" s="42"/>
      <c r="D574" s="42"/>
      <c r="E574" s="42"/>
      <c r="F574" s="42"/>
      <c r="G574" s="42"/>
    </row>
    <row r="575" ht="15.75" customHeight="1">
      <c r="C575" s="42"/>
      <c r="D575" s="42"/>
      <c r="E575" s="42"/>
      <c r="F575" s="42"/>
      <c r="G575" s="42"/>
    </row>
    <row r="576" ht="15.75" customHeight="1">
      <c r="C576" s="42"/>
      <c r="D576" s="42"/>
      <c r="E576" s="42"/>
      <c r="F576" s="42"/>
      <c r="G576" s="42"/>
    </row>
    <row r="577" ht="15.75" customHeight="1">
      <c r="C577" s="42"/>
      <c r="D577" s="42"/>
      <c r="E577" s="42"/>
      <c r="F577" s="42"/>
      <c r="G577" s="42"/>
    </row>
    <row r="578" ht="15.75" customHeight="1">
      <c r="C578" s="42"/>
      <c r="D578" s="42"/>
      <c r="E578" s="42"/>
      <c r="F578" s="42"/>
      <c r="G578" s="42"/>
    </row>
    <row r="579" ht="15.75" customHeight="1">
      <c r="C579" s="42"/>
      <c r="D579" s="42"/>
      <c r="E579" s="42"/>
      <c r="F579" s="42"/>
      <c r="G579" s="42"/>
    </row>
    <row r="580" ht="15.75" customHeight="1">
      <c r="C580" s="42"/>
      <c r="D580" s="42"/>
      <c r="E580" s="42"/>
      <c r="F580" s="42"/>
      <c r="G580" s="42"/>
    </row>
    <row r="581" ht="15.75" customHeight="1">
      <c r="C581" s="42"/>
      <c r="D581" s="42"/>
      <c r="E581" s="42"/>
      <c r="F581" s="42"/>
      <c r="G581" s="42"/>
    </row>
    <row r="582" ht="15.75" customHeight="1">
      <c r="C582" s="42"/>
      <c r="D582" s="42"/>
      <c r="E582" s="42"/>
      <c r="F582" s="42"/>
      <c r="G582" s="42"/>
    </row>
    <row r="583" ht="15.75" customHeight="1">
      <c r="C583" s="42"/>
      <c r="D583" s="42"/>
      <c r="E583" s="42"/>
      <c r="F583" s="42"/>
      <c r="G583" s="42"/>
    </row>
    <row r="584" ht="15.75" customHeight="1">
      <c r="C584" s="42"/>
      <c r="D584" s="42"/>
      <c r="E584" s="42"/>
      <c r="F584" s="42"/>
      <c r="G584" s="42"/>
    </row>
    <row r="585" ht="15.75" customHeight="1">
      <c r="C585" s="42"/>
      <c r="D585" s="42"/>
      <c r="E585" s="42"/>
      <c r="F585" s="42"/>
      <c r="G585" s="42"/>
    </row>
    <row r="586" ht="15.75" customHeight="1">
      <c r="C586" s="42"/>
      <c r="D586" s="42"/>
      <c r="E586" s="42"/>
      <c r="F586" s="42"/>
      <c r="G586" s="42"/>
    </row>
    <row r="587" ht="15.75" customHeight="1">
      <c r="C587" s="42"/>
      <c r="D587" s="42"/>
      <c r="E587" s="42"/>
      <c r="F587" s="42"/>
      <c r="G587" s="42"/>
    </row>
    <row r="588" ht="15.75" customHeight="1">
      <c r="C588" s="42"/>
      <c r="D588" s="42"/>
      <c r="E588" s="42"/>
      <c r="F588" s="42"/>
      <c r="G588" s="42"/>
    </row>
    <row r="589" ht="15.75" customHeight="1">
      <c r="C589" s="42"/>
      <c r="D589" s="42"/>
      <c r="E589" s="42"/>
      <c r="F589" s="42"/>
      <c r="G589" s="42"/>
    </row>
    <row r="590" ht="15.75" customHeight="1">
      <c r="C590" s="42"/>
      <c r="D590" s="42"/>
      <c r="E590" s="42"/>
      <c r="F590" s="42"/>
      <c r="G590" s="42"/>
    </row>
    <row r="591" ht="15.75" customHeight="1">
      <c r="C591" s="42"/>
      <c r="D591" s="42"/>
      <c r="E591" s="42"/>
      <c r="F591" s="42"/>
      <c r="G591" s="42"/>
    </row>
    <row r="592" ht="15.75" customHeight="1">
      <c r="C592" s="42"/>
      <c r="D592" s="42"/>
      <c r="E592" s="42"/>
      <c r="F592" s="42"/>
      <c r="G592" s="42"/>
    </row>
    <row r="593" ht="15.75" customHeight="1">
      <c r="C593" s="42"/>
      <c r="D593" s="42"/>
      <c r="E593" s="42"/>
      <c r="F593" s="42"/>
      <c r="G593" s="42"/>
    </row>
    <row r="594" ht="15.75" customHeight="1">
      <c r="C594" s="42"/>
      <c r="D594" s="42"/>
      <c r="E594" s="42"/>
      <c r="F594" s="42"/>
      <c r="G594" s="42"/>
    </row>
    <row r="595" ht="15.75" customHeight="1">
      <c r="C595" s="42"/>
      <c r="D595" s="42"/>
      <c r="E595" s="42"/>
      <c r="F595" s="42"/>
      <c r="G595" s="42"/>
    </row>
    <row r="596" ht="15.75" customHeight="1">
      <c r="C596" s="42"/>
      <c r="D596" s="42"/>
      <c r="E596" s="42"/>
      <c r="F596" s="42"/>
      <c r="G596" s="42"/>
    </row>
    <row r="597" ht="15.75" customHeight="1">
      <c r="C597" s="42"/>
      <c r="D597" s="42"/>
      <c r="E597" s="42"/>
      <c r="F597" s="42"/>
      <c r="G597" s="42"/>
    </row>
    <row r="598" ht="15.75" customHeight="1">
      <c r="C598" s="42"/>
      <c r="D598" s="42"/>
      <c r="E598" s="42"/>
      <c r="F598" s="42"/>
      <c r="G598" s="42"/>
    </row>
    <row r="599" ht="15.75" customHeight="1">
      <c r="C599" s="42"/>
      <c r="D599" s="42"/>
      <c r="E599" s="42"/>
      <c r="F599" s="42"/>
      <c r="G599" s="42"/>
    </row>
    <row r="600" ht="15.75" customHeight="1">
      <c r="C600" s="42"/>
      <c r="D600" s="42"/>
      <c r="E600" s="42"/>
      <c r="F600" s="42"/>
      <c r="G600" s="42"/>
    </row>
    <row r="601" ht="15.75" customHeight="1">
      <c r="C601" s="42"/>
      <c r="D601" s="42"/>
      <c r="E601" s="42"/>
      <c r="F601" s="42"/>
      <c r="G601" s="42"/>
    </row>
    <row r="602" ht="15.75" customHeight="1">
      <c r="C602" s="42"/>
      <c r="D602" s="42"/>
      <c r="E602" s="42"/>
      <c r="F602" s="42"/>
      <c r="G602" s="42"/>
    </row>
    <row r="603" ht="15.75" customHeight="1">
      <c r="C603" s="42"/>
      <c r="D603" s="42"/>
      <c r="E603" s="42"/>
      <c r="F603" s="42"/>
      <c r="G603" s="42"/>
    </row>
    <row r="604" ht="15.75" customHeight="1">
      <c r="C604" s="42"/>
      <c r="D604" s="42"/>
      <c r="E604" s="42"/>
      <c r="F604" s="42"/>
      <c r="G604" s="42"/>
    </row>
    <row r="605" ht="15.75" customHeight="1">
      <c r="C605" s="42"/>
      <c r="D605" s="42"/>
      <c r="E605" s="42"/>
      <c r="F605" s="42"/>
      <c r="G605" s="42"/>
    </row>
    <row r="606" ht="15.75" customHeight="1">
      <c r="C606" s="42"/>
      <c r="D606" s="42"/>
      <c r="E606" s="42"/>
      <c r="F606" s="42"/>
      <c r="G606" s="42"/>
    </row>
    <row r="607" ht="15.75" customHeight="1">
      <c r="C607" s="42"/>
      <c r="D607" s="42"/>
      <c r="E607" s="42"/>
      <c r="F607" s="42"/>
      <c r="G607" s="42"/>
    </row>
    <row r="608" ht="15.75" customHeight="1">
      <c r="C608" s="42"/>
      <c r="D608" s="42"/>
      <c r="E608" s="42"/>
      <c r="F608" s="42"/>
      <c r="G608" s="42"/>
    </row>
    <row r="609" ht="15.75" customHeight="1">
      <c r="C609" s="42"/>
      <c r="D609" s="42"/>
      <c r="E609" s="42"/>
      <c r="F609" s="42"/>
      <c r="G609" s="42"/>
    </row>
    <row r="610" ht="15.75" customHeight="1">
      <c r="C610" s="42"/>
      <c r="D610" s="42"/>
      <c r="E610" s="42"/>
      <c r="F610" s="42"/>
      <c r="G610" s="42"/>
    </row>
    <row r="611" ht="15.75" customHeight="1">
      <c r="C611" s="42"/>
      <c r="D611" s="42"/>
      <c r="E611" s="42"/>
      <c r="F611" s="42"/>
      <c r="G611" s="42"/>
    </row>
    <row r="612" ht="15.75" customHeight="1">
      <c r="C612" s="42"/>
      <c r="D612" s="42"/>
      <c r="E612" s="42"/>
      <c r="F612" s="42"/>
      <c r="G612" s="42"/>
    </row>
    <row r="613" ht="15.75" customHeight="1">
      <c r="C613" s="42"/>
      <c r="D613" s="42"/>
      <c r="E613" s="42"/>
      <c r="F613" s="42"/>
      <c r="G613" s="42"/>
    </row>
    <row r="614" ht="15.75" customHeight="1">
      <c r="C614" s="42"/>
      <c r="D614" s="42"/>
      <c r="E614" s="42"/>
      <c r="F614" s="42"/>
      <c r="G614" s="42"/>
    </row>
    <row r="615" ht="15.75" customHeight="1">
      <c r="C615" s="42"/>
      <c r="D615" s="42"/>
      <c r="E615" s="42"/>
      <c r="F615" s="42"/>
      <c r="G615" s="42"/>
    </row>
    <row r="616" ht="15.75" customHeight="1">
      <c r="C616" s="42"/>
      <c r="D616" s="42"/>
      <c r="E616" s="42"/>
      <c r="F616" s="42"/>
      <c r="G616" s="42"/>
    </row>
    <row r="617" ht="15.75" customHeight="1">
      <c r="C617" s="42"/>
      <c r="D617" s="42"/>
      <c r="E617" s="42"/>
      <c r="F617" s="42"/>
      <c r="G617" s="42"/>
    </row>
    <row r="618" ht="15.75" customHeight="1">
      <c r="C618" s="42"/>
      <c r="D618" s="42"/>
      <c r="E618" s="42"/>
      <c r="F618" s="42"/>
      <c r="G618" s="42"/>
    </row>
    <row r="619" ht="15.75" customHeight="1">
      <c r="C619" s="42"/>
      <c r="D619" s="42"/>
      <c r="E619" s="42"/>
      <c r="F619" s="42"/>
      <c r="G619" s="42"/>
    </row>
    <row r="620" ht="15.75" customHeight="1">
      <c r="C620" s="42"/>
      <c r="D620" s="42"/>
      <c r="E620" s="42"/>
      <c r="F620" s="42"/>
      <c r="G620" s="42"/>
    </row>
    <row r="621" ht="15.75" customHeight="1">
      <c r="C621" s="42"/>
      <c r="D621" s="42"/>
      <c r="E621" s="42"/>
      <c r="F621" s="42"/>
      <c r="G621" s="42"/>
    </row>
    <row r="622" ht="15.75" customHeight="1">
      <c r="C622" s="42"/>
      <c r="D622" s="42"/>
      <c r="E622" s="42"/>
      <c r="F622" s="42"/>
      <c r="G622" s="42"/>
    </row>
    <row r="623" ht="15.75" customHeight="1">
      <c r="C623" s="42"/>
      <c r="D623" s="42"/>
      <c r="E623" s="42"/>
      <c r="F623" s="42"/>
      <c r="G623" s="42"/>
    </row>
    <row r="624" ht="15.75" customHeight="1">
      <c r="C624" s="42"/>
      <c r="D624" s="42"/>
      <c r="E624" s="42"/>
      <c r="F624" s="42"/>
      <c r="G624" s="42"/>
    </row>
    <row r="625" ht="15.75" customHeight="1">
      <c r="C625" s="42"/>
      <c r="D625" s="42"/>
      <c r="E625" s="42"/>
      <c r="F625" s="42"/>
      <c r="G625" s="42"/>
    </row>
    <row r="626" ht="15.75" customHeight="1">
      <c r="C626" s="42"/>
      <c r="D626" s="42"/>
      <c r="E626" s="42"/>
      <c r="F626" s="42"/>
      <c r="G626" s="42"/>
    </row>
    <row r="627" ht="15.75" customHeight="1">
      <c r="C627" s="42"/>
      <c r="D627" s="42"/>
      <c r="E627" s="42"/>
      <c r="F627" s="42"/>
      <c r="G627" s="42"/>
    </row>
    <row r="628" ht="15.75" customHeight="1">
      <c r="C628" s="42"/>
      <c r="D628" s="42"/>
      <c r="E628" s="42"/>
      <c r="F628" s="42"/>
      <c r="G628" s="42"/>
    </row>
    <row r="629" ht="15.75" customHeight="1">
      <c r="C629" s="42"/>
      <c r="D629" s="42"/>
      <c r="E629" s="42"/>
      <c r="F629" s="42"/>
      <c r="G629" s="42"/>
    </row>
    <row r="630" ht="15.75" customHeight="1">
      <c r="C630" s="42"/>
      <c r="D630" s="42"/>
      <c r="E630" s="42"/>
      <c r="F630" s="42"/>
      <c r="G630" s="42"/>
    </row>
    <row r="631" ht="15.75" customHeight="1">
      <c r="C631" s="42"/>
      <c r="D631" s="42"/>
      <c r="E631" s="42"/>
      <c r="F631" s="42"/>
      <c r="G631" s="42"/>
    </row>
    <row r="632" ht="15.75" customHeight="1">
      <c r="C632" s="42"/>
      <c r="D632" s="42"/>
      <c r="E632" s="42"/>
      <c r="F632" s="42"/>
      <c r="G632" s="42"/>
    </row>
    <row r="633" ht="15.75" customHeight="1">
      <c r="C633" s="42"/>
      <c r="D633" s="42"/>
      <c r="E633" s="42"/>
      <c r="F633" s="42"/>
      <c r="G633" s="42"/>
    </row>
    <row r="634" ht="15.75" customHeight="1">
      <c r="C634" s="42"/>
      <c r="D634" s="42"/>
      <c r="E634" s="42"/>
      <c r="F634" s="42"/>
      <c r="G634" s="42"/>
    </row>
    <row r="635" ht="15.75" customHeight="1">
      <c r="C635" s="42"/>
      <c r="D635" s="42"/>
      <c r="E635" s="42"/>
      <c r="F635" s="42"/>
      <c r="G635" s="42"/>
    </row>
    <row r="636" ht="15.75" customHeight="1">
      <c r="C636" s="42"/>
      <c r="D636" s="42"/>
      <c r="E636" s="42"/>
      <c r="F636" s="42"/>
      <c r="G636" s="42"/>
    </row>
    <row r="637" ht="15.75" customHeight="1">
      <c r="C637" s="42"/>
      <c r="D637" s="42"/>
      <c r="E637" s="42"/>
      <c r="F637" s="42"/>
      <c r="G637" s="42"/>
    </row>
    <row r="638" ht="15.75" customHeight="1">
      <c r="C638" s="42"/>
      <c r="D638" s="42"/>
      <c r="E638" s="42"/>
      <c r="F638" s="42"/>
      <c r="G638" s="42"/>
    </row>
    <row r="639" ht="15.75" customHeight="1">
      <c r="C639" s="42"/>
      <c r="D639" s="42"/>
      <c r="E639" s="42"/>
      <c r="F639" s="42"/>
      <c r="G639" s="42"/>
    </row>
    <row r="640" ht="15.75" customHeight="1">
      <c r="C640" s="42"/>
      <c r="D640" s="42"/>
      <c r="E640" s="42"/>
      <c r="F640" s="42"/>
      <c r="G640" s="42"/>
    </row>
    <row r="641" ht="15.75" customHeight="1">
      <c r="C641" s="42"/>
      <c r="D641" s="42"/>
      <c r="E641" s="42"/>
      <c r="F641" s="42"/>
      <c r="G641" s="42"/>
    </row>
    <row r="642" ht="15.75" customHeight="1">
      <c r="C642" s="42"/>
      <c r="D642" s="42"/>
      <c r="E642" s="42"/>
      <c r="F642" s="42"/>
      <c r="G642" s="42"/>
    </row>
    <row r="643" ht="15.75" customHeight="1">
      <c r="C643" s="42"/>
      <c r="D643" s="42"/>
      <c r="E643" s="42"/>
      <c r="F643" s="42"/>
      <c r="G643" s="42"/>
    </row>
    <row r="644" ht="15.75" customHeight="1">
      <c r="C644" s="42"/>
      <c r="D644" s="42"/>
      <c r="E644" s="42"/>
      <c r="F644" s="42"/>
      <c r="G644" s="42"/>
    </row>
    <row r="645" ht="15.75" customHeight="1">
      <c r="C645" s="42"/>
      <c r="D645" s="42"/>
      <c r="E645" s="42"/>
      <c r="F645" s="42"/>
      <c r="G645" s="42"/>
    </row>
    <row r="646" ht="15.75" customHeight="1">
      <c r="C646" s="42"/>
      <c r="D646" s="42"/>
      <c r="E646" s="42"/>
      <c r="F646" s="42"/>
      <c r="G646" s="42"/>
    </row>
    <row r="647" ht="15.75" customHeight="1">
      <c r="C647" s="42"/>
      <c r="D647" s="42"/>
      <c r="E647" s="42"/>
      <c r="F647" s="42"/>
      <c r="G647" s="42"/>
    </row>
    <row r="648" ht="15.75" customHeight="1">
      <c r="C648" s="42"/>
      <c r="D648" s="42"/>
      <c r="E648" s="42"/>
      <c r="F648" s="42"/>
      <c r="G648" s="42"/>
    </row>
    <row r="649" ht="15.75" customHeight="1">
      <c r="C649" s="42"/>
      <c r="D649" s="42"/>
      <c r="E649" s="42"/>
      <c r="F649" s="42"/>
      <c r="G649" s="42"/>
    </row>
    <row r="650" ht="15.75" customHeight="1">
      <c r="C650" s="42"/>
      <c r="D650" s="42"/>
      <c r="E650" s="42"/>
      <c r="F650" s="42"/>
      <c r="G650" s="42"/>
    </row>
    <row r="651" ht="15.75" customHeight="1">
      <c r="C651" s="42"/>
      <c r="D651" s="42"/>
      <c r="E651" s="42"/>
      <c r="F651" s="42"/>
      <c r="G651" s="42"/>
    </row>
    <row r="652" ht="15.75" customHeight="1">
      <c r="C652" s="42"/>
      <c r="D652" s="42"/>
      <c r="E652" s="42"/>
      <c r="F652" s="42"/>
      <c r="G652" s="42"/>
    </row>
    <row r="653" ht="15.75" customHeight="1">
      <c r="C653" s="42"/>
      <c r="D653" s="42"/>
      <c r="E653" s="42"/>
      <c r="F653" s="42"/>
      <c r="G653" s="42"/>
    </row>
    <row r="654" ht="15.75" customHeight="1">
      <c r="C654" s="42"/>
      <c r="D654" s="42"/>
      <c r="E654" s="42"/>
      <c r="F654" s="42"/>
      <c r="G654" s="42"/>
    </row>
    <row r="655" ht="15.75" customHeight="1">
      <c r="C655" s="42"/>
      <c r="D655" s="42"/>
      <c r="E655" s="42"/>
      <c r="F655" s="42"/>
      <c r="G655" s="42"/>
    </row>
    <row r="656" ht="15.75" customHeight="1">
      <c r="C656" s="42"/>
      <c r="D656" s="42"/>
      <c r="E656" s="42"/>
      <c r="F656" s="42"/>
      <c r="G656" s="42"/>
    </row>
    <row r="657" ht="15.75" customHeight="1">
      <c r="C657" s="42"/>
      <c r="D657" s="42"/>
      <c r="E657" s="42"/>
      <c r="F657" s="42"/>
      <c r="G657" s="42"/>
    </row>
    <row r="658" ht="15.75" customHeight="1">
      <c r="C658" s="42"/>
      <c r="D658" s="42"/>
      <c r="E658" s="42"/>
      <c r="F658" s="42"/>
      <c r="G658" s="42"/>
    </row>
    <row r="659" ht="15.75" customHeight="1">
      <c r="C659" s="42"/>
      <c r="D659" s="42"/>
      <c r="E659" s="42"/>
      <c r="F659" s="42"/>
      <c r="G659" s="42"/>
    </row>
    <row r="660" ht="15.75" customHeight="1">
      <c r="C660" s="42"/>
      <c r="D660" s="42"/>
      <c r="E660" s="42"/>
      <c r="F660" s="42"/>
      <c r="G660" s="42"/>
    </row>
    <row r="661" ht="15.75" customHeight="1">
      <c r="C661" s="42"/>
      <c r="D661" s="42"/>
      <c r="E661" s="42"/>
      <c r="F661" s="42"/>
      <c r="G661" s="42"/>
    </row>
    <row r="662" ht="15.75" customHeight="1">
      <c r="C662" s="42"/>
      <c r="D662" s="42"/>
      <c r="E662" s="42"/>
      <c r="F662" s="42"/>
      <c r="G662" s="42"/>
    </row>
    <row r="663" ht="15.75" customHeight="1">
      <c r="C663" s="42"/>
      <c r="D663" s="42"/>
      <c r="E663" s="42"/>
      <c r="F663" s="42"/>
      <c r="G663" s="42"/>
    </row>
    <row r="664" ht="15.75" customHeight="1">
      <c r="C664" s="42"/>
      <c r="D664" s="42"/>
      <c r="E664" s="42"/>
      <c r="F664" s="42"/>
      <c r="G664" s="42"/>
    </row>
    <row r="665" ht="15.75" customHeight="1">
      <c r="C665" s="42"/>
      <c r="D665" s="42"/>
      <c r="E665" s="42"/>
      <c r="F665" s="42"/>
      <c r="G665" s="42"/>
    </row>
    <row r="666" ht="15.75" customHeight="1">
      <c r="C666" s="42"/>
      <c r="D666" s="42"/>
      <c r="E666" s="42"/>
      <c r="F666" s="42"/>
      <c r="G666" s="42"/>
    </row>
    <row r="667" ht="15.75" customHeight="1">
      <c r="C667" s="42"/>
      <c r="D667" s="42"/>
      <c r="E667" s="42"/>
      <c r="F667" s="42"/>
      <c r="G667" s="42"/>
    </row>
    <row r="668" ht="15.75" customHeight="1">
      <c r="C668" s="42"/>
      <c r="D668" s="42"/>
      <c r="E668" s="42"/>
      <c r="F668" s="42"/>
      <c r="G668" s="42"/>
    </row>
    <row r="669" ht="15.75" customHeight="1">
      <c r="C669" s="42"/>
      <c r="D669" s="42"/>
      <c r="E669" s="42"/>
      <c r="F669" s="42"/>
      <c r="G669" s="42"/>
    </row>
    <row r="670" ht="15.75" customHeight="1">
      <c r="C670" s="42"/>
      <c r="D670" s="42"/>
      <c r="E670" s="42"/>
      <c r="F670" s="42"/>
      <c r="G670" s="42"/>
    </row>
    <row r="671" ht="15.75" customHeight="1">
      <c r="C671" s="42"/>
      <c r="D671" s="42"/>
      <c r="E671" s="42"/>
      <c r="F671" s="42"/>
      <c r="G671" s="42"/>
    </row>
    <row r="672" ht="15.75" customHeight="1">
      <c r="C672" s="42"/>
      <c r="D672" s="42"/>
      <c r="E672" s="42"/>
      <c r="F672" s="42"/>
      <c r="G672" s="42"/>
    </row>
    <row r="673" ht="15.75" customHeight="1">
      <c r="C673" s="42"/>
      <c r="D673" s="42"/>
      <c r="E673" s="42"/>
      <c r="F673" s="42"/>
      <c r="G673" s="42"/>
    </row>
    <row r="674" ht="15.75" customHeight="1">
      <c r="C674" s="42"/>
      <c r="D674" s="42"/>
      <c r="E674" s="42"/>
      <c r="F674" s="42"/>
      <c r="G674" s="42"/>
    </row>
    <row r="675" ht="15.75" customHeight="1">
      <c r="C675" s="42"/>
      <c r="D675" s="42"/>
      <c r="E675" s="42"/>
      <c r="F675" s="42"/>
      <c r="G675" s="42"/>
    </row>
    <row r="676" ht="15.75" customHeight="1">
      <c r="C676" s="42"/>
      <c r="D676" s="42"/>
      <c r="E676" s="42"/>
      <c r="F676" s="42"/>
      <c r="G676" s="42"/>
    </row>
    <row r="677" ht="15.75" customHeight="1">
      <c r="C677" s="42"/>
      <c r="D677" s="42"/>
      <c r="E677" s="42"/>
      <c r="F677" s="42"/>
      <c r="G677" s="42"/>
    </row>
    <row r="678" ht="15.75" customHeight="1">
      <c r="C678" s="42"/>
      <c r="D678" s="42"/>
      <c r="E678" s="42"/>
      <c r="F678" s="42"/>
      <c r="G678" s="42"/>
    </row>
    <row r="679" ht="15.75" customHeight="1">
      <c r="C679" s="42"/>
      <c r="D679" s="42"/>
      <c r="E679" s="42"/>
      <c r="F679" s="42"/>
      <c r="G679" s="42"/>
    </row>
    <row r="680" ht="15.75" customHeight="1">
      <c r="C680" s="42"/>
      <c r="D680" s="42"/>
      <c r="E680" s="42"/>
      <c r="F680" s="42"/>
      <c r="G680" s="42"/>
    </row>
    <row r="681" ht="15.75" customHeight="1">
      <c r="C681" s="42"/>
      <c r="D681" s="42"/>
      <c r="E681" s="42"/>
      <c r="F681" s="42"/>
      <c r="G681" s="42"/>
    </row>
    <row r="682" ht="15.75" customHeight="1">
      <c r="C682" s="42"/>
      <c r="D682" s="42"/>
      <c r="E682" s="42"/>
      <c r="F682" s="42"/>
      <c r="G682" s="42"/>
    </row>
    <row r="683" ht="15.75" customHeight="1">
      <c r="C683" s="42"/>
      <c r="D683" s="42"/>
      <c r="E683" s="42"/>
      <c r="F683" s="42"/>
      <c r="G683" s="42"/>
    </row>
    <row r="684" ht="15.75" customHeight="1">
      <c r="C684" s="42"/>
      <c r="D684" s="42"/>
      <c r="E684" s="42"/>
      <c r="F684" s="42"/>
      <c r="G684" s="42"/>
    </row>
    <row r="685" ht="15.75" customHeight="1">
      <c r="C685" s="42"/>
      <c r="D685" s="42"/>
      <c r="E685" s="42"/>
      <c r="F685" s="42"/>
      <c r="G685" s="42"/>
    </row>
    <row r="686" ht="15.75" customHeight="1">
      <c r="C686" s="42"/>
      <c r="D686" s="42"/>
      <c r="E686" s="42"/>
      <c r="F686" s="42"/>
      <c r="G686" s="42"/>
    </row>
    <row r="687" ht="15.75" customHeight="1">
      <c r="C687" s="42"/>
      <c r="D687" s="42"/>
      <c r="E687" s="42"/>
      <c r="F687" s="42"/>
      <c r="G687" s="42"/>
    </row>
    <row r="688" ht="15.75" customHeight="1">
      <c r="C688" s="42"/>
      <c r="D688" s="42"/>
      <c r="E688" s="42"/>
      <c r="F688" s="42"/>
      <c r="G688" s="42"/>
    </row>
    <row r="689" ht="15.75" customHeight="1">
      <c r="C689" s="42"/>
      <c r="D689" s="42"/>
      <c r="E689" s="42"/>
      <c r="F689" s="42"/>
      <c r="G689" s="42"/>
    </row>
    <row r="690" ht="15.75" customHeight="1">
      <c r="C690" s="42"/>
      <c r="D690" s="42"/>
      <c r="E690" s="42"/>
      <c r="F690" s="42"/>
      <c r="G690" s="42"/>
    </row>
    <row r="691" ht="15.75" customHeight="1">
      <c r="C691" s="42"/>
      <c r="D691" s="42"/>
      <c r="E691" s="42"/>
      <c r="F691" s="42"/>
      <c r="G691" s="42"/>
    </row>
    <row r="692" ht="15.75" customHeight="1">
      <c r="C692" s="42"/>
      <c r="D692" s="42"/>
      <c r="E692" s="42"/>
      <c r="F692" s="42"/>
      <c r="G692" s="42"/>
    </row>
    <row r="693" ht="15.75" customHeight="1">
      <c r="C693" s="42"/>
      <c r="D693" s="42"/>
      <c r="E693" s="42"/>
      <c r="F693" s="42"/>
      <c r="G693" s="42"/>
    </row>
    <row r="694" ht="15.75" customHeight="1">
      <c r="C694" s="42"/>
      <c r="D694" s="42"/>
      <c r="E694" s="42"/>
      <c r="F694" s="42"/>
      <c r="G694" s="42"/>
    </row>
    <row r="695" ht="15.75" customHeight="1">
      <c r="C695" s="42"/>
      <c r="D695" s="42"/>
      <c r="E695" s="42"/>
      <c r="F695" s="42"/>
      <c r="G695" s="42"/>
    </row>
    <row r="696" ht="15.75" customHeight="1">
      <c r="C696" s="42"/>
      <c r="D696" s="42"/>
      <c r="E696" s="42"/>
      <c r="F696" s="42"/>
      <c r="G696" s="42"/>
    </row>
    <row r="697" ht="15.75" customHeight="1">
      <c r="C697" s="42"/>
      <c r="D697" s="42"/>
      <c r="E697" s="42"/>
      <c r="F697" s="42"/>
      <c r="G697" s="42"/>
    </row>
    <row r="698" ht="15.75" customHeight="1">
      <c r="C698" s="42"/>
      <c r="D698" s="42"/>
      <c r="E698" s="42"/>
      <c r="F698" s="42"/>
      <c r="G698" s="42"/>
    </row>
    <row r="699" ht="15.75" customHeight="1">
      <c r="C699" s="42"/>
      <c r="D699" s="42"/>
      <c r="E699" s="42"/>
      <c r="F699" s="42"/>
      <c r="G699" s="42"/>
    </row>
    <row r="700" ht="15.75" customHeight="1">
      <c r="C700" s="42"/>
      <c r="D700" s="42"/>
      <c r="E700" s="42"/>
      <c r="F700" s="42"/>
      <c r="G700" s="42"/>
    </row>
    <row r="701" ht="15.75" customHeight="1">
      <c r="C701" s="42"/>
      <c r="D701" s="42"/>
      <c r="E701" s="42"/>
      <c r="F701" s="42"/>
      <c r="G701" s="42"/>
    </row>
    <row r="702" ht="15.75" customHeight="1">
      <c r="C702" s="42"/>
      <c r="D702" s="42"/>
      <c r="E702" s="42"/>
      <c r="F702" s="42"/>
      <c r="G702" s="42"/>
    </row>
    <row r="703" ht="15.75" customHeight="1">
      <c r="C703" s="42"/>
      <c r="D703" s="42"/>
      <c r="E703" s="42"/>
      <c r="F703" s="42"/>
      <c r="G703" s="42"/>
    </row>
    <row r="704" ht="15.75" customHeight="1">
      <c r="C704" s="42"/>
      <c r="D704" s="42"/>
      <c r="E704" s="42"/>
      <c r="F704" s="42"/>
      <c r="G704" s="42"/>
    </row>
    <row r="705" ht="15.75" customHeight="1">
      <c r="C705" s="42"/>
      <c r="D705" s="42"/>
      <c r="E705" s="42"/>
      <c r="F705" s="42"/>
      <c r="G705" s="42"/>
    </row>
    <row r="706" ht="15.75" customHeight="1">
      <c r="C706" s="42"/>
      <c r="D706" s="42"/>
      <c r="E706" s="42"/>
      <c r="F706" s="42"/>
      <c r="G706" s="42"/>
    </row>
    <row r="707" ht="15.75" customHeight="1">
      <c r="C707" s="42"/>
      <c r="D707" s="42"/>
      <c r="E707" s="42"/>
      <c r="F707" s="42"/>
      <c r="G707" s="42"/>
    </row>
    <row r="708" ht="15.75" customHeight="1">
      <c r="C708" s="42"/>
      <c r="D708" s="42"/>
      <c r="E708" s="42"/>
      <c r="F708" s="42"/>
      <c r="G708" s="42"/>
    </row>
    <row r="709" ht="15.75" customHeight="1">
      <c r="C709" s="42"/>
      <c r="D709" s="42"/>
      <c r="E709" s="42"/>
      <c r="F709" s="42"/>
      <c r="G709" s="42"/>
    </row>
    <row r="710" ht="15.75" customHeight="1">
      <c r="C710" s="42"/>
      <c r="D710" s="42"/>
      <c r="E710" s="42"/>
      <c r="F710" s="42"/>
      <c r="G710" s="42"/>
    </row>
    <row r="711" ht="15.75" customHeight="1">
      <c r="C711" s="42"/>
      <c r="D711" s="42"/>
      <c r="E711" s="42"/>
      <c r="F711" s="42"/>
      <c r="G711" s="42"/>
    </row>
    <row r="712" ht="15.75" customHeight="1">
      <c r="C712" s="42"/>
      <c r="D712" s="42"/>
      <c r="E712" s="42"/>
      <c r="F712" s="42"/>
      <c r="G712" s="42"/>
    </row>
    <row r="713" ht="15.75" customHeight="1">
      <c r="C713" s="42"/>
      <c r="D713" s="42"/>
      <c r="E713" s="42"/>
      <c r="F713" s="42"/>
      <c r="G713" s="42"/>
    </row>
    <row r="714" ht="15.75" customHeight="1">
      <c r="C714" s="42"/>
      <c r="D714" s="42"/>
      <c r="E714" s="42"/>
      <c r="F714" s="42"/>
      <c r="G714" s="42"/>
    </row>
    <row r="715" ht="15.75" customHeight="1">
      <c r="C715" s="42"/>
      <c r="D715" s="42"/>
      <c r="E715" s="42"/>
      <c r="F715" s="42"/>
      <c r="G715" s="42"/>
    </row>
    <row r="716" ht="15.75" customHeight="1">
      <c r="C716" s="42"/>
      <c r="D716" s="42"/>
      <c r="E716" s="42"/>
      <c r="F716" s="42"/>
      <c r="G716" s="42"/>
    </row>
    <row r="717" ht="15.75" customHeight="1">
      <c r="C717" s="42"/>
      <c r="D717" s="42"/>
      <c r="E717" s="42"/>
      <c r="F717" s="42"/>
      <c r="G717" s="42"/>
    </row>
    <row r="718" ht="15.75" customHeight="1">
      <c r="C718" s="42"/>
      <c r="D718" s="42"/>
      <c r="E718" s="42"/>
      <c r="F718" s="42"/>
      <c r="G718" s="42"/>
    </row>
    <row r="719" ht="15.75" customHeight="1">
      <c r="C719" s="42"/>
      <c r="D719" s="42"/>
      <c r="E719" s="42"/>
      <c r="F719" s="42"/>
      <c r="G719" s="42"/>
    </row>
    <row r="720" ht="15.75" customHeight="1">
      <c r="C720" s="42"/>
      <c r="D720" s="42"/>
      <c r="E720" s="42"/>
      <c r="F720" s="42"/>
      <c r="G720" s="42"/>
    </row>
    <row r="721" ht="15.75" customHeight="1">
      <c r="C721" s="42"/>
      <c r="D721" s="42"/>
      <c r="E721" s="42"/>
      <c r="F721" s="42"/>
      <c r="G721" s="42"/>
    </row>
    <row r="722" ht="15.75" customHeight="1">
      <c r="C722" s="42"/>
      <c r="D722" s="42"/>
      <c r="E722" s="42"/>
      <c r="F722" s="42"/>
      <c r="G722" s="42"/>
    </row>
    <row r="723" ht="15.75" customHeight="1">
      <c r="C723" s="42"/>
      <c r="D723" s="42"/>
      <c r="E723" s="42"/>
      <c r="F723" s="42"/>
      <c r="G723" s="42"/>
    </row>
    <row r="724" ht="15.75" customHeight="1">
      <c r="C724" s="42"/>
      <c r="D724" s="42"/>
      <c r="E724" s="42"/>
      <c r="F724" s="42"/>
      <c r="G724" s="42"/>
    </row>
    <row r="725" ht="15.75" customHeight="1">
      <c r="C725" s="42"/>
      <c r="D725" s="42"/>
      <c r="E725" s="42"/>
      <c r="F725" s="42"/>
      <c r="G725" s="42"/>
    </row>
    <row r="726" ht="15.75" customHeight="1">
      <c r="C726" s="42"/>
      <c r="D726" s="42"/>
      <c r="E726" s="42"/>
      <c r="F726" s="42"/>
      <c r="G726" s="42"/>
    </row>
    <row r="727" ht="15.75" customHeight="1">
      <c r="C727" s="42"/>
      <c r="D727" s="42"/>
      <c r="E727" s="42"/>
      <c r="F727" s="42"/>
      <c r="G727" s="42"/>
    </row>
    <row r="728" ht="15.75" customHeight="1">
      <c r="C728" s="42"/>
      <c r="D728" s="42"/>
      <c r="E728" s="42"/>
      <c r="F728" s="42"/>
      <c r="G728" s="42"/>
    </row>
    <row r="729" ht="15.75" customHeight="1">
      <c r="C729" s="42"/>
      <c r="D729" s="42"/>
      <c r="E729" s="42"/>
      <c r="F729" s="42"/>
      <c r="G729" s="42"/>
    </row>
    <row r="730" ht="15.75" customHeight="1">
      <c r="C730" s="42"/>
      <c r="D730" s="42"/>
      <c r="E730" s="42"/>
      <c r="F730" s="42"/>
      <c r="G730" s="42"/>
    </row>
    <row r="731" ht="15.75" customHeight="1">
      <c r="C731" s="42"/>
      <c r="D731" s="42"/>
      <c r="E731" s="42"/>
      <c r="F731" s="42"/>
      <c r="G731" s="42"/>
    </row>
    <row r="732" ht="15.75" customHeight="1">
      <c r="C732" s="42"/>
      <c r="D732" s="42"/>
      <c r="E732" s="42"/>
      <c r="F732" s="42"/>
      <c r="G732" s="42"/>
    </row>
    <row r="733" ht="15.75" customHeight="1">
      <c r="C733" s="42"/>
      <c r="D733" s="42"/>
      <c r="E733" s="42"/>
      <c r="F733" s="42"/>
      <c r="G733" s="42"/>
    </row>
    <row r="734" ht="15.75" customHeight="1">
      <c r="C734" s="42"/>
      <c r="D734" s="42"/>
      <c r="E734" s="42"/>
      <c r="F734" s="42"/>
      <c r="G734" s="42"/>
    </row>
    <row r="735" ht="15.75" customHeight="1">
      <c r="C735" s="42"/>
      <c r="D735" s="42"/>
      <c r="E735" s="42"/>
      <c r="F735" s="42"/>
      <c r="G735" s="42"/>
    </row>
    <row r="736" ht="15.75" customHeight="1">
      <c r="C736" s="42"/>
      <c r="D736" s="42"/>
      <c r="E736" s="42"/>
      <c r="F736" s="42"/>
      <c r="G736" s="42"/>
    </row>
    <row r="737" ht="15.75" customHeight="1">
      <c r="C737" s="42"/>
      <c r="D737" s="42"/>
      <c r="E737" s="42"/>
      <c r="F737" s="42"/>
      <c r="G737" s="42"/>
    </row>
    <row r="738" ht="15.75" customHeight="1">
      <c r="C738" s="42"/>
      <c r="D738" s="42"/>
      <c r="E738" s="42"/>
      <c r="F738" s="42"/>
      <c r="G738" s="42"/>
    </row>
    <row r="739" ht="15.75" customHeight="1">
      <c r="C739" s="42"/>
      <c r="D739" s="42"/>
      <c r="E739" s="42"/>
      <c r="F739" s="42"/>
      <c r="G739" s="42"/>
    </row>
    <row r="740" ht="15.75" customHeight="1">
      <c r="C740" s="42"/>
      <c r="D740" s="42"/>
      <c r="E740" s="42"/>
      <c r="F740" s="42"/>
      <c r="G740" s="42"/>
    </row>
    <row r="741" ht="15.75" customHeight="1">
      <c r="C741" s="42"/>
      <c r="D741" s="42"/>
      <c r="E741" s="42"/>
      <c r="F741" s="42"/>
      <c r="G741" s="42"/>
    </row>
    <row r="742" ht="15.75" customHeight="1">
      <c r="C742" s="42"/>
      <c r="D742" s="42"/>
      <c r="E742" s="42"/>
      <c r="F742" s="42"/>
      <c r="G742" s="42"/>
    </row>
    <row r="743" ht="15.75" customHeight="1">
      <c r="C743" s="42"/>
      <c r="D743" s="42"/>
      <c r="E743" s="42"/>
      <c r="F743" s="42"/>
      <c r="G743" s="42"/>
    </row>
    <row r="744" ht="15.75" customHeight="1">
      <c r="C744" s="42"/>
      <c r="D744" s="42"/>
      <c r="E744" s="42"/>
      <c r="F744" s="42"/>
      <c r="G744" s="42"/>
    </row>
    <row r="745" ht="15.75" customHeight="1">
      <c r="C745" s="42"/>
      <c r="D745" s="42"/>
      <c r="E745" s="42"/>
      <c r="F745" s="42"/>
      <c r="G745" s="42"/>
    </row>
    <row r="746" ht="15.75" customHeight="1">
      <c r="C746" s="42"/>
      <c r="D746" s="42"/>
      <c r="E746" s="42"/>
      <c r="F746" s="42"/>
      <c r="G746" s="42"/>
    </row>
    <row r="747" ht="15.75" customHeight="1">
      <c r="C747" s="42"/>
      <c r="D747" s="42"/>
      <c r="E747" s="42"/>
      <c r="F747" s="42"/>
      <c r="G747" s="42"/>
    </row>
    <row r="748" ht="15.75" customHeight="1">
      <c r="C748" s="42"/>
      <c r="D748" s="42"/>
      <c r="E748" s="42"/>
      <c r="F748" s="42"/>
      <c r="G748" s="42"/>
    </row>
    <row r="749" ht="15.75" customHeight="1">
      <c r="C749" s="42"/>
      <c r="D749" s="42"/>
      <c r="E749" s="42"/>
      <c r="F749" s="42"/>
      <c r="G749" s="42"/>
    </row>
    <row r="750" ht="15.75" customHeight="1">
      <c r="C750" s="42"/>
      <c r="D750" s="42"/>
      <c r="E750" s="42"/>
      <c r="F750" s="42"/>
      <c r="G750" s="42"/>
    </row>
    <row r="751" ht="15.75" customHeight="1">
      <c r="C751" s="42"/>
      <c r="D751" s="42"/>
      <c r="E751" s="42"/>
      <c r="F751" s="42"/>
      <c r="G751" s="42"/>
    </row>
    <row r="752" ht="15.75" customHeight="1">
      <c r="C752" s="42"/>
      <c r="D752" s="42"/>
      <c r="E752" s="42"/>
      <c r="F752" s="42"/>
      <c r="G752" s="42"/>
    </row>
    <row r="753" ht="15.75" customHeight="1">
      <c r="C753" s="42"/>
      <c r="D753" s="42"/>
      <c r="E753" s="42"/>
      <c r="F753" s="42"/>
      <c r="G753" s="42"/>
    </row>
    <row r="754" ht="15.75" customHeight="1">
      <c r="C754" s="42"/>
      <c r="D754" s="42"/>
      <c r="E754" s="42"/>
      <c r="F754" s="42"/>
      <c r="G754" s="42"/>
    </row>
    <row r="755" ht="15.75" customHeight="1">
      <c r="C755" s="42"/>
      <c r="D755" s="42"/>
      <c r="E755" s="42"/>
      <c r="F755" s="42"/>
      <c r="G755" s="42"/>
    </row>
    <row r="756" ht="15.75" customHeight="1">
      <c r="C756" s="42"/>
      <c r="D756" s="42"/>
      <c r="E756" s="42"/>
      <c r="F756" s="42"/>
      <c r="G756" s="42"/>
    </row>
    <row r="757" ht="15.75" customHeight="1">
      <c r="C757" s="42"/>
      <c r="D757" s="42"/>
      <c r="E757" s="42"/>
      <c r="F757" s="42"/>
      <c r="G757" s="42"/>
    </row>
    <row r="758" ht="15.75" customHeight="1">
      <c r="C758" s="42"/>
      <c r="D758" s="42"/>
      <c r="E758" s="42"/>
      <c r="F758" s="42"/>
      <c r="G758" s="42"/>
    </row>
    <row r="759" ht="15.75" customHeight="1">
      <c r="C759" s="42"/>
      <c r="D759" s="42"/>
      <c r="E759" s="42"/>
      <c r="F759" s="42"/>
      <c r="G759" s="42"/>
    </row>
    <row r="760" ht="15.75" customHeight="1">
      <c r="C760" s="42"/>
      <c r="D760" s="42"/>
      <c r="E760" s="42"/>
      <c r="F760" s="42"/>
      <c r="G760" s="42"/>
    </row>
    <row r="761" ht="15.75" customHeight="1">
      <c r="C761" s="42"/>
      <c r="D761" s="42"/>
      <c r="E761" s="42"/>
      <c r="F761" s="42"/>
      <c r="G761" s="42"/>
    </row>
    <row r="762" ht="15.75" customHeight="1">
      <c r="C762" s="42"/>
      <c r="D762" s="42"/>
      <c r="E762" s="42"/>
      <c r="F762" s="42"/>
      <c r="G762" s="42"/>
    </row>
    <row r="763" ht="15.75" customHeight="1">
      <c r="C763" s="42"/>
      <c r="D763" s="42"/>
      <c r="E763" s="42"/>
      <c r="F763" s="42"/>
      <c r="G763" s="42"/>
    </row>
    <row r="764" ht="15.75" customHeight="1">
      <c r="C764" s="42"/>
      <c r="D764" s="42"/>
      <c r="E764" s="42"/>
      <c r="F764" s="42"/>
      <c r="G764" s="42"/>
    </row>
    <row r="765" ht="15.75" customHeight="1">
      <c r="C765" s="42"/>
      <c r="D765" s="42"/>
      <c r="E765" s="42"/>
      <c r="F765" s="42"/>
      <c r="G765" s="42"/>
    </row>
    <row r="766" ht="15.75" customHeight="1">
      <c r="C766" s="42"/>
      <c r="D766" s="42"/>
      <c r="E766" s="42"/>
      <c r="F766" s="42"/>
      <c r="G766" s="42"/>
    </row>
    <row r="767" ht="15.75" customHeight="1">
      <c r="C767" s="42"/>
      <c r="D767" s="42"/>
      <c r="E767" s="42"/>
      <c r="F767" s="42"/>
      <c r="G767" s="42"/>
    </row>
    <row r="768" ht="15.75" customHeight="1">
      <c r="C768" s="42"/>
      <c r="D768" s="42"/>
      <c r="E768" s="42"/>
      <c r="F768" s="42"/>
      <c r="G768" s="42"/>
    </row>
    <row r="769" ht="15.75" customHeight="1">
      <c r="C769" s="42"/>
      <c r="D769" s="42"/>
      <c r="E769" s="42"/>
      <c r="F769" s="42"/>
      <c r="G769" s="42"/>
    </row>
    <row r="770" ht="15.75" customHeight="1">
      <c r="C770" s="42"/>
      <c r="D770" s="42"/>
      <c r="E770" s="42"/>
      <c r="F770" s="42"/>
      <c r="G770" s="42"/>
    </row>
    <row r="771" ht="15.75" customHeight="1">
      <c r="C771" s="42"/>
      <c r="D771" s="42"/>
      <c r="E771" s="42"/>
      <c r="F771" s="42"/>
      <c r="G771" s="42"/>
    </row>
    <row r="772" ht="15.75" customHeight="1">
      <c r="C772" s="42"/>
      <c r="D772" s="42"/>
      <c r="E772" s="42"/>
      <c r="F772" s="42"/>
      <c r="G772" s="42"/>
    </row>
    <row r="773" ht="15.75" customHeight="1">
      <c r="C773" s="42"/>
      <c r="D773" s="42"/>
      <c r="E773" s="42"/>
      <c r="F773" s="42"/>
      <c r="G773" s="42"/>
    </row>
    <row r="774" ht="15.75" customHeight="1">
      <c r="C774" s="42"/>
      <c r="D774" s="42"/>
      <c r="E774" s="42"/>
      <c r="F774" s="42"/>
      <c r="G774" s="42"/>
    </row>
    <row r="775" ht="15.75" customHeight="1">
      <c r="C775" s="42"/>
      <c r="D775" s="42"/>
      <c r="E775" s="42"/>
      <c r="F775" s="42"/>
      <c r="G775" s="42"/>
    </row>
    <row r="776" ht="15.75" customHeight="1">
      <c r="C776" s="42"/>
      <c r="D776" s="42"/>
      <c r="E776" s="42"/>
      <c r="F776" s="42"/>
      <c r="G776" s="42"/>
    </row>
    <row r="777" ht="15.75" customHeight="1">
      <c r="C777" s="42"/>
      <c r="D777" s="42"/>
      <c r="E777" s="42"/>
      <c r="F777" s="42"/>
      <c r="G777" s="42"/>
    </row>
    <row r="778" ht="15.75" customHeight="1">
      <c r="C778" s="42"/>
      <c r="D778" s="42"/>
      <c r="E778" s="42"/>
      <c r="F778" s="42"/>
      <c r="G778" s="42"/>
    </row>
    <row r="779" ht="15.75" customHeight="1">
      <c r="C779" s="42"/>
      <c r="D779" s="42"/>
      <c r="E779" s="42"/>
      <c r="F779" s="42"/>
      <c r="G779" s="42"/>
    </row>
    <row r="780" ht="15.75" customHeight="1">
      <c r="C780" s="42"/>
      <c r="D780" s="42"/>
      <c r="E780" s="42"/>
      <c r="F780" s="42"/>
      <c r="G780" s="42"/>
    </row>
    <row r="781" ht="15.75" customHeight="1">
      <c r="C781" s="42"/>
      <c r="D781" s="42"/>
      <c r="E781" s="42"/>
      <c r="F781" s="42"/>
      <c r="G781" s="42"/>
    </row>
    <row r="782" ht="15.75" customHeight="1">
      <c r="C782" s="42"/>
      <c r="D782" s="42"/>
      <c r="E782" s="42"/>
      <c r="F782" s="42"/>
      <c r="G782" s="42"/>
    </row>
    <row r="783" ht="15.75" customHeight="1">
      <c r="C783" s="42"/>
      <c r="D783" s="42"/>
      <c r="E783" s="42"/>
      <c r="F783" s="42"/>
      <c r="G783" s="42"/>
    </row>
    <row r="784" ht="15.75" customHeight="1">
      <c r="C784" s="42"/>
      <c r="D784" s="42"/>
      <c r="E784" s="42"/>
      <c r="F784" s="42"/>
      <c r="G784" s="42"/>
    </row>
    <row r="785" ht="15.75" customHeight="1">
      <c r="C785" s="42"/>
      <c r="D785" s="42"/>
      <c r="E785" s="42"/>
      <c r="F785" s="42"/>
      <c r="G785" s="42"/>
    </row>
    <row r="786" ht="15.75" customHeight="1">
      <c r="C786" s="42"/>
      <c r="D786" s="42"/>
      <c r="E786" s="42"/>
      <c r="F786" s="42"/>
      <c r="G786" s="42"/>
    </row>
    <row r="787" ht="15.75" customHeight="1">
      <c r="C787" s="42"/>
      <c r="D787" s="42"/>
      <c r="E787" s="42"/>
      <c r="F787" s="42"/>
      <c r="G787" s="42"/>
    </row>
    <row r="788" ht="15.75" customHeight="1">
      <c r="C788" s="42"/>
      <c r="D788" s="42"/>
      <c r="E788" s="42"/>
      <c r="F788" s="42"/>
      <c r="G788" s="42"/>
    </row>
    <row r="789" ht="15.75" customHeight="1">
      <c r="C789" s="42"/>
      <c r="D789" s="42"/>
      <c r="E789" s="42"/>
      <c r="F789" s="42"/>
      <c r="G789" s="42"/>
    </row>
    <row r="790" ht="15.75" customHeight="1">
      <c r="C790" s="42"/>
      <c r="D790" s="42"/>
      <c r="E790" s="42"/>
      <c r="F790" s="42"/>
      <c r="G790" s="42"/>
    </row>
    <row r="791" ht="15.75" customHeight="1">
      <c r="C791" s="42"/>
      <c r="D791" s="42"/>
      <c r="E791" s="42"/>
      <c r="F791" s="42"/>
      <c r="G791" s="42"/>
    </row>
    <row r="792" ht="15.75" customHeight="1">
      <c r="C792" s="42"/>
      <c r="D792" s="42"/>
      <c r="E792" s="42"/>
      <c r="F792" s="42"/>
      <c r="G792" s="42"/>
    </row>
    <row r="793" ht="15.75" customHeight="1">
      <c r="C793" s="42"/>
      <c r="D793" s="42"/>
      <c r="E793" s="42"/>
      <c r="F793" s="42"/>
      <c r="G793" s="42"/>
    </row>
    <row r="794" ht="15.75" customHeight="1">
      <c r="C794" s="42"/>
      <c r="D794" s="42"/>
      <c r="E794" s="42"/>
      <c r="F794" s="42"/>
      <c r="G794" s="42"/>
    </row>
    <row r="795" ht="15.75" customHeight="1">
      <c r="C795" s="42"/>
      <c r="D795" s="42"/>
      <c r="E795" s="42"/>
      <c r="F795" s="42"/>
      <c r="G795" s="42"/>
    </row>
    <row r="796" ht="15.75" customHeight="1">
      <c r="C796" s="42"/>
      <c r="D796" s="42"/>
      <c r="E796" s="42"/>
      <c r="F796" s="42"/>
      <c r="G796" s="42"/>
    </row>
    <row r="797" ht="15.75" customHeight="1">
      <c r="C797" s="42"/>
      <c r="D797" s="42"/>
      <c r="E797" s="42"/>
      <c r="F797" s="42"/>
      <c r="G797" s="42"/>
    </row>
    <row r="798" ht="15.75" customHeight="1">
      <c r="C798" s="42"/>
      <c r="D798" s="42"/>
      <c r="E798" s="42"/>
      <c r="F798" s="42"/>
      <c r="G798" s="42"/>
    </row>
    <row r="799" ht="15.75" customHeight="1">
      <c r="C799" s="42"/>
      <c r="D799" s="42"/>
      <c r="E799" s="42"/>
      <c r="F799" s="42"/>
      <c r="G799" s="42"/>
    </row>
    <row r="800" ht="15.75" customHeight="1">
      <c r="C800" s="42"/>
      <c r="D800" s="42"/>
      <c r="E800" s="42"/>
      <c r="F800" s="42"/>
      <c r="G800" s="42"/>
    </row>
    <row r="801" ht="15.75" customHeight="1">
      <c r="C801" s="42"/>
      <c r="D801" s="42"/>
      <c r="E801" s="42"/>
      <c r="F801" s="42"/>
      <c r="G801" s="42"/>
    </row>
    <row r="802" ht="15.75" customHeight="1">
      <c r="C802" s="42"/>
      <c r="D802" s="42"/>
      <c r="E802" s="42"/>
      <c r="F802" s="42"/>
      <c r="G802" s="42"/>
    </row>
    <row r="803" ht="15.75" customHeight="1">
      <c r="C803" s="42"/>
      <c r="D803" s="42"/>
      <c r="E803" s="42"/>
      <c r="F803" s="42"/>
      <c r="G803" s="42"/>
    </row>
    <row r="804" ht="15.75" customHeight="1">
      <c r="C804" s="42"/>
      <c r="D804" s="42"/>
      <c r="E804" s="42"/>
      <c r="F804" s="42"/>
      <c r="G804" s="42"/>
    </row>
    <row r="805" ht="15.75" customHeight="1">
      <c r="C805" s="42"/>
      <c r="D805" s="42"/>
      <c r="E805" s="42"/>
      <c r="F805" s="42"/>
      <c r="G805" s="42"/>
    </row>
    <row r="806" ht="15.75" customHeight="1">
      <c r="C806" s="42"/>
      <c r="D806" s="42"/>
      <c r="E806" s="42"/>
      <c r="F806" s="42"/>
      <c r="G806" s="42"/>
    </row>
    <row r="807" ht="15.75" customHeight="1">
      <c r="C807" s="42"/>
      <c r="D807" s="42"/>
      <c r="E807" s="42"/>
      <c r="F807" s="42"/>
      <c r="G807" s="42"/>
    </row>
    <row r="808" ht="15.75" customHeight="1">
      <c r="C808" s="42"/>
      <c r="D808" s="42"/>
      <c r="E808" s="42"/>
      <c r="F808" s="42"/>
      <c r="G808" s="42"/>
    </row>
    <row r="809" ht="15.75" customHeight="1">
      <c r="C809" s="42"/>
      <c r="D809" s="42"/>
      <c r="E809" s="42"/>
      <c r="F809" s="42"/>
      <c r="G809" s="42"/>
    </row>
    <row r="810" ht="15.75" customHeight="1">
      <c r="C810" s="42"/>
      <c r="D810" s="42"/>
      <c r="E810" s="42"/>
      <c r="F810" s="42"/>
      <c r="G810" s="42"/>
    </row>
    <row r="811" ht="15.75" customHeight="1">
      <c r="C811" s="42"/>
      <c r="D811" s="42"/>
      <c r="E811" s="42"/>
      <c r="F811" s="42"/>
      <c r="G811" s="42"/>
    </row>
    <row r="812" ht="15.75" customHeight="1">
      <c r="C812" s="42"/>
      <c r="D812" s="42"/>
      <c r="E812" s="42"/>
      <c r="F812" s="42"/>
      <c r="G812" s="42"/>
    </row>
    <row r="813" ht="15.75" customHeight="1">
      <c r="C813" s="42"/>
      <c r="D813" s="42"/>
      <c r="E813" s="42"/>
      <c r="F813" s="42"/>
      <c r="G813" s="42"/>
    </row>
    <row r="814" ht="15.75" customHeight="1">
      <c r="C814" s="42"/>
      <c r="D814" s="42"/>
      <c r="E814" s="42"/>
      <c r="F814" s="42"/>
      <c r="G814" s="42"/>
    </row>
    <row r="815" ht="15.75" customHeight="1">
      <c r="C815" s="42"/>
      <c r="D815" s="42"/>
      <c r="E815" s="42"/>
      <c r="F815" s="42"/>
      <c r="G815" s="42"/>
    </row>
    <row r="816" ht="15.75" customHeight="1">
      <c r="C816" s="42"/>
      <c r="D816" s="42"/>
      <c r="E816" s="42"/>
      <c r="F816" s="42"/>
      <c r="G816" s="42"/>
    </row>
    <row r="817" ht="15.75" customHeight="1">
      <c r="C817" s="42"/>
      <c r="D817" s="42"/>
      <c r="E817" s="42"/>
      <c r="F817" s="42"/>
      <c r="G817" s="42"/>
    </row>
    <row r="818" ht="15.75" customHeight="1">
      <c r="C818" s="42"/>
      <c r="D818" s="42"/>
      <c r="E818" s="42"/>
      <c r="F818" s="42"/>
      <c r="G818" s="42"/>
    </row>
    <row r="819" ht="15.75" customHeight="1">
      <c r="C819" s="42"/>
      <c r="D819" s="42"/>
      <c r="E819" s="42"/>
      <c r="F819" s="42"/>
      <c r="G819" s="42"/>
    </row>
    <row r="820" ht="15.75" customHeight="1">
      <c r="C820" s="42"/>
      <c r="D820" s="42"/>
      <c r="E820" s="42"/>
      <c r="F820" s="42"/>
      <c r="G820" s="42"/>
    </row>
    <row r="821" ht="15.75" customHeight="1">
      <c r="C821" s="42"/>
      <c r="D821" s="42"/>
      <c r="E821" s="42"/>
      <c r="F821" s="42"/>
      <c r="G821" s="42"/>
    </row>
    <row r="822" ht="15.75" customHeight="1">
      <c r="C822" s="42"/>
      <c r="D822" s="42"/>
      <c r="E822" s="42"/>
      <c r="F822" s="42"/>
      <c r="G822" s="42"/>
    </row>
    <row r="823" ht="15.75" customHeight="1">
      <c r="C823" s="42"/>
      <c r="D823" s="42"/>
      <c r="E823" s="42"/>
      <c r="F823" s="42"/>
      <c r="G823" s="42"/>
    </row>
    <row r="824" ht="15.75" customHeight="1">
      <c r="C824" s="42"/>
      <c r="D824" s="42"/>
      <c r="E824" s="42"/>
      <c r="F824" s="42"/>
      <c r="G824" s="42"/>
    </row>
    <row r="825" ht="15.75" customHeight="1">
      <c r="C825" s="42"/>
      <c r="D825" s="42"/>
      <c r="E825" s="42"/>
      <c r="F825" s="42"/>
      <c r="G825" s="42"/>
    </row>
    <row r="826" ht="15.75" customHeight="1">
      <c r="C826" s="42"/>
      <c r="D826" s="42"/>
      <c r="E826" s="42"/>
      <c r="F826" s="42"/>
      <c r="G826" s="42"/>
    </row>
    <row r="827" ht="15.75" customHeight="1">
      <c r="C827" s="42"/>
      <c r="D827" s="42"/>
      <c r="E827" s="42"/>
      <c r="F827" s="42"/>
      <c r="G827" s="42"/>
    </row>
    <row r="828" ht="15.75" customHeight="1">
      <c r="C828" s="42"/>
      <c r="D828" s="42"/>
      <c r="E828" s="42"/>
      <c r="F828" s="42"/>
      <c r="G828" s="42"/>
    </row>
    <row r="829" ht="15.75" customHeight="1">
      <c r="C829" s="42"/>
      <c r="D829" s="42"/>
      <c r="E829" s="42"/>
      <c r="F829" s="42"/>
      <c r="G829" s="42"/>
    </row>
    <row r="830" ht="15.75" customHeight="1">
      <c r="C830" s="42"/>
      <c r="D830" s="42"/>
      <c r="E830" s="42"/>
      <c r="F830" s="42"/>
      <c r="G830" s="42"/>
    </row>
    <row r="831" ht="15.75" customHeight="1">
      <c r="C831" s="42"/>
      <c r="D831" s="42"/>
      <c r="E831" s="42"/>
      <c r="F831" s="42"/>
      <c r="G831" s="42"/>
    </row>
    <row r="832" ht="15.75" customHeight="1">
      <c r="C832" s="42"/>
      <c r="D832" s="42"/>
      <c r="E832" s="42"/>
      <c r="F832" s="42"/>
      <c r="G832" s="42"/>
    </row>
    <row r="833" ht="15.75" customHeight="1">
      <c r="C833" s="42"/>
      <c r="D833" s="42"/>
      <c r="E833" s="42"/>
      <c r="F833" s="42"/>
      <c r="G833" s="42"/>
    </row>
    <row r="834" ht="15.75" customHeight="1">
      <c r="C834" s="42"/>
      <c r="D834" s="42"/>
      <c r="E834" s="42"/>
      <c r="F834" s="42"/>
      <c r="G834" s="42"/>
    </row>
    <row r="835" ht="15.75" customHeight="1">
      <c r="C835" s="42"/>
      <c r="D835" s="42"/>
      <c r="E835" s="42"/>
      <c r="F835" s="42"/>
      <c r="G835" s="42"/>
    </row>
    <row r="836" ht="15.75" customHeight="1">
      <c r="C836" s="42"/>
      <c r="D836" s="42"/>
      <c r="E836" s="42"/>
      <c r="F836" s="42"/>
      <c r="G836" s="42"/>
    </row>
    <row r="837" ht="15.75" customHeight="1">
      <c r="C837" s="42"/>
      <c r="D837" s="42"/>
      <c r="E837" s="42"/>
      <c r="F837" s="42"/>
      <c r="G837" s="42"/>
    </row>
    <row r="838" ht="15.75" customHeight="1">
      <c r="C838" s="42"/>
      <c r="D838" s="42"/>
      <c r="E838" s="42"/>
      <c r="F838" s="42"/>
      <c r="G838" s="42"/>
    </row>
    <row r="839" ht="15.75" customHeight="1">
      <c r="C839" s="42"/>
      <c r="D839" s="42"/>
      <c r="E839" s="42"/>
      <c r="F839" s="42"/>
      <c r="G839" s="42"/>
    </row>
    <row r="840" ht="15.75" customHeight="1">
      <c r="C840" s="42"/>
      <c r="D840" s="42"/>
      <c r="E840" s="42"/>
      <c r="F840" s="42"/>
      <c r="G840" s="42"/>
    </row>
    <row r="841" ht="15.75" customHeight="1">
      <c r="C841" s="42"/>
      <c r="D841" s="42"/>
      <c r="E841" s="42"/>
      <c r="F841" s="42"/>
      <c r="G841" s="42"/>
    </row>
    <row r="842" ht="15.75" customHeight="1">
      <c r="C842" s="42"/>
      <c r="D842" s="42"/>
      <c r="E842" s="42"/>
      <c r="F842" s="42"/>
      <c r="G842" s="42"/>
    </row>
    <row r="843" ht="15.75" customHeight="1">
      <c r="C843" s="42"/>
      <c r="D843" s="42"/>
      <c r="E843" s="42"/>
      <c r="F843" s="42"/>
      <c r="G843" s="42"/>
    </row>
    <row r="844" ht="15.75" customHeight="1">
      <c r="C844" s="42"/>
      <c r="D844" s="42"/>
      <c r="E844" s="42"/>
      <c r="F844" s="42"/>
      <c r="G844" s="42"/>
    </row>
    <row r="845" ht="15.75" customHeight="1">
      <c r="C845" s="42"/>
      <c r="D845" s="42"/>
      <c r="E845" s="42"/>
      <c r="F845" s="42"/>
      <c r="G845" s="42"/>
    </row>
    <row r="846" ht="15.75" customHeight="1">
      <c r="C846" s="42"/>
      <c r="D846" s="42"/>
      <c r="E846" s="42"/>
      <c r="F846" s="42"/>
      <c r="G846" s="42"/>
    </row>
    <row r="847" ht="15.75" customHeight="1">
      <c r="C847" s="42"/>
      <c r="D847" s="42"/>
      <c r="E847" s="42"/>
      <c r="F847" s="42"/>
      <c r="G847" s="42"/>
    </row>
    <row r="848" ht="15.75" customHeight="1">
      <c r="C848" s="42"/>
      <c r="D848" s="42"/>
      <c r="E848" s="42"/>
      <c r="F848" s="42"/>
      <c r="G848" s="42"/>
    </row>
    <row r="849" ht="15.75" customHeight="1">
      <c r="C849" s="42"/>
      <c r="D849" s="42"/>
      <c r="E849" s="42"/>
      <c r="F849" s="42"/>
      <c r="G849" s="42"/>
    </row>
    <row r="850" ht="15.75" customHeight="1">
      <c r="C850" s="42"/>
      <c r="D850" s="42"/>
      <c r="E850" s="42"/>
      <c r="F850" s="42"/>
      <c r="G850" s="42"/>
    </row>
    <row r="851" ht="15.75" customHeight="1">
      <c r="C851" s="42"/>
      <c r="D851" s="42"/>
      <c r="E851" s="42"/>
      <c r="F851" s="42"/>
      <c r="G851" s="42"/>
    </row>
    <row r="852" ht="15.75" customHeight="1">
      <c r="C852" s="42"/>
      <c r="D852" s="42"/>
      <c r="E852" s="42"/>
      <c r="F852" s="42"/>
      <c r="G852" s="42"/>
    </row>
    <row r="853" ht="15.75" customHeight="1">
      <c r="C853" s="42"/>
      <c r="D853" s="42"/>
      <c r="E853" s="42"/>
      <c r="F853" s="42"/>
      <c r="G853" s="42"/>
    </row>
    <row r="854" ht="15.75" customHeight="1">
      <c r="C854" s="42"/>
      <c r="D854" s="42"/>
      <c r="E854" s="42"/>
      <c r="F854" s="42"/>
      <c r="G854" s="42"/>
    </row>
    <row r="855" ht="15.75" customHeight="1">
      <c r="C855" s="42"/>
      <c r="D855" s="42"/>
      <c r="E855" s="42"/>
      <c r="F855" s="42"/>
      <c r="G855" s="42"/>
    </row>
    <row r="856" ht="15.75" customHeight="1">
      <c r="C856" s="42"/>
      <c r="D856" s="42"/>
      <c r="E856" s="42"/>
      <c r="F856" s="42"/>
      <c r="G856" s="42"/>
    </row>
    <row r="857" ht="15.75" customHeight="1">
      <c r="C857" s="42"/>
      <c r="D857" s="42"/>
      <c r="E857" s="42"/>
      <c r="F857" s="42"/>
      <c r="G857" s="42"/>
    </row>
    <row r="858" ht="15.75" customHeight="1">
      <c r="C858" s="42"/>
      <c r="D858" s="42"/>
      <c r="E858" s="42"/>
      <c r="F858" s="42"/>
      <c r="G858" s="42"/>
    </row>
    <row r="859" ht="15.75" customHeight="1">
      <c r="C859" s="42"/>
      <c r="D859" s="42"/>
      <c r="E859" s="42"/>
      <c r="F859" s="42"/>
      <c r="G859" s="42"/>
    </row>
    <row r="860" ht="15.75" customHeight="1">
      <c r="C860" s="42"/>
      <c r="D860" s="42"/>
      <c r="E860" s="42"/>
      <c r="F860" s="42"/>
      <c r="G860" s="42"/>
    </row>
    <row r="861" ht="15.75" customHeight="1">
      <c r="C861" s="42"/>
      <c r="D861" s="42"/>
      <c r="E861" s="42"/>
      <c r="F861" s="42"/>
      <c r="G861" s="42"/>
    </row>
    <row r="862" ht="15.75" customHeight="1">
      <c r="C862" s="42"/>
      <c r="D862" s="42"/>
      <c r="E862" s="42"/>
      <c r="F862" s="42"/>
      <c r="G862" s="42"/>
    </row>
    <row r="863" ht="15.75" customHeight="1">
      <c r="C863" s="42"/>
      <c r="D863" s="42"/>
      <c r="E863" s="42"/>
      <c r="F863" s="42"/>
      <c r="G863" s="42"/>
    </row>
    <row r="864" ht="15.75" customHeight="1">
      <c r="C864" s="42"/>
      <c r="D864" s="42"/>
      <c r="E864" s="42"/>
      <c r="F864" s="42"/>
      <c r="G864" s="42"/>
    </row>
    <row r="865" ht="15.75" customHeight="1">
      <c r="C865" s="42"/>
      <c r="D865" s="42"/>
      <c r="E865" s="42"/>
      <c r="F865" s="42"/>
      <c r="G865" s="42"/>
    </row>
    <row r="866" ht="15.75" customHeight="1">
      <c r="C866" s="42"/>
      <c r="D866" s="42"/>
      <c r="E866" s="42"/>
      <c r="F866" s="42"/>
      <c r="G866" s="42"/>
    </row>
    <row r="867" ht="15.75" customHeight="1">
      <c r="C867" s="42"/>
      <c r="D867" s="42"/>
      <c r="E867" s="42"/>
      <c r="F867" s="42"/>
      <c r="G867" s="42"/>
    </row>
    <row r="868" ht="15.75" customHeight="1">
      <c r="C868" s="42"/>
      <c r="D868" s="42"/>
      <c r="E868" s="42"/>
      <c r="F868" s="42"/>
      <c r="G868" s="42"/>
    </row>
    <row r="869" ht="15.75" customHeight="1">
      <c r="C869" s="42"/>
      <c r="D869" s="42"/>
      <c r="E869" s="42"/>
      <c r="F869" s="42"/>
      <c r="G869" s="42"/>
    </row>
    <row r="870" ht="15.75" customHeight="1">
      <c r="C870" s="42"/>
      <c r="D870" s="42"/>
      <c r="E870" s="42"/>
      <c r="F870" s="42"/>
      <c r="G870" s="42"/>
    </row>
    <row r="871" ht="15.75" customHeight="1">
      <c r="C871" s="42"/>
      <c r="D871" s="42"/>
      <c r="E871" s="42"/>
      <c r="F871" s="42"/>
      <c r="G871" s="42"/>
    </row>
    <row r="872" ht="15.75" customHeight="1">
      <c r="C872" s="42"/>
      <c r="D872" s="42"/>
      <c r="E872" s="42"/>
      <c r="F872" s="42"/>
      <c r="G872" s="42"/>
    </row>
    <row r="873" ht="15.75" customHeight="1">
      <c r="C873" s="42"/>
      <c r="D873" s="42"/>
      <c r="E873" s="42"/>
      <c r="F873" s="42"/>
      <c r="G873" s="42"/>
    </row>
    <row r="874" ht="15.75" customHeight="1">
      <c r="C874" s="42"/>
      <c r="D874" s="42"/>
      <c r="E874" s="42"/>
      <c r="F874" s="42"/>
      <c r="G874" s="42"/>
    </row>
    <row r="875" ht="15.75" customHeight="1">
      <c r="C875" s="42"/>
      <c r="D875" s="42"/>
      <c r="E875" s="42"/>
      <c r="F875" s="42"/>
      <c r="G875" s="42"/>
    </row>
    <row r="876" ht="15.75" customHeight="1">
      <c r="C876" s="42"/>
      <c r="D876" s="42"/>
      <c r="E876" s="42"/>
      <c r="F876" s="42"/>
      <c r="G876" s="42"/>
    </row>
    <row r="877" ht="15.75" customHeight="1">
      <c r="C877" s="42"/>
      <c r="D877" s="42"/>
      <c r="E877" s="42"/>
      <c r="F877" s="42"/>
      <c r="G877" s="42"/>
    </row>
    <row r="878" ht="15.75" customHeight="1">
      <c r="C878" s="42"/>
      <c r="D878" s="42"/>
      <c r="E878" s="42"/>
      <c r="F878" s="42"/>
      <c r="G878" s="42"/>
    </row>
    <row r="879" ht="15.75" customHeight="1">
      <c r="C879" s="42"/>
      <c r="D879" s="42"/>
      <c r="E879" s="42"/>
      <c r="F879" s="42"/>
      <c r="G879" s="42"/>
    </row>
    <row r="880" ht="15.75" customHeight="1">
      <c r="C880" s="42"/>
      <c r="D880" s="42"/>
      <c r="E880" s="42"/>
      <c r="F880" s="42"/>
      <c r="G880" s="42"/>
    </row>
    <row r="881" ht="15.75" customHeight="1">
      <c r="C881" s="42"/>
      <c r="D881" s="42"/>
      <c r="E881" s="42"/>
      <c r="F881" s="42"/>
      <c r="G881" s="42"/>
    </row>
    <row r="882" ht="15.75" customHeight="1">
      <c r="C882" s="42"/>
      <c r="D882" s="42"/>
      <c r="E882" s="42"/>
      <c r="F882" s="42"/>
      <c r="G882" s="42"/>
    </row>
    <row r="883" ht="15.75" customHeight="1">
      <c r="C883" s="42"/>
      <c r="D883" s="42"/>
      <c r="E883" s="42"/>
      <c r="F883" s="42"/>
      <c r="G883" s="42"/>
    </row>
    <row r="884" ht="15.75" customHeight="1">
      <c r="C884" s="42"/>
      <c r="D884" s="42"/>
      <c r="E884" s="42"/>
      <c r="F884" s="42"/>
      <c r="G884" s="42"/>
    </row>
    <row r="885" ht="15.75" customHeight="1">
      <c r="C885" s="42"/>
      <c r="D885" s="42"/>
      <c r="E885" s="42"/>
      <c r="F885" s="42"/>
      <c r="G885" s="42"/>
    </row>
    <row r="886" ht="15.75" customHeight="1">
      <c r="C886" s="42"/>
      <c r="D886" s="42"/>
      <c r="E886" s="42"/>
      <c r="F886" s="42"/>
      <c r="G886" s="42"/>
    </row>
    <row r="887" ht="15.75" customHeight="1">
      <c r="C887" s="42"/>
      <c r="D887" s="42"/>
      <c r="E887" s="42"/>
      <c r="F887" s="42"/>
      <c r="G887" s="42"/>
    </row>
    <row r="888" ht="15.75" customHeight="1">
      <c r="C888" s="42"/>
      <c r="D888" s="42"/>
      <c r="E888" s="42"/>
      <c r="F888" s="42"/>
      <c r="G888" s="42"/>
    </row>
    <row r="889" ht="15.75" customHeight="1">
      <c r="C889" s="42"/>
      <c r="D889" s="42"/>
      <c r="E889" s="42"/>
      <c r="F889" s="42"/>
      <c r="G889" s="42"/>
    </row>
    <row r="890" ht="15.75" customHeight="1">
      <c r="C890" s="42"/>
      <c r="D890" s="42"/>
      <c r="E890" s="42"/>
      <c r="F890" s="42"/>
      <c r="G890" s="42"/>
    </row>
    <row r="891" ht="15.75" customHeight="1">
      <c r="C891" s="42"/>
      <c r="D891" s="42"/>
      <c r="E891" s="42"/>
      <c r="F891" s="42"/>
      <c r="G891" s="42"/>
    </row>
    <row r="892" ht="15.75" customHeight="1">
      <c r="C892" s="42"/>
      <c r="D892" s="42"/>
      <c r="E892" s="42"/>
      <c r="F892" s="42"/>
      <c r="G892" s="42"/>
    </row>
    <row r="893" ht="15.75" customHeight="1">
      <c r="C893" s="42"/>
      <c r="D893" s="42"/>
      <c r="E893" s="42"/>
      <c r="F893" s="42"/>
      <c r="G893" s="42"/>
    </row>
    <row r="894" ht="15.75" customHeight="1">
      <c r="C894" s="42"/>
      <c r="D894" s="42"/>
      <c r="E894" s="42"/>
      <c r="F894" s="42"/>
      <c r="G894" s="42"/>
    </row>
    <row r="895" ht="15.75" customHeight="1">
      <c r="C895" s="42"/>
      <c r="D895" s="42"/>
      <c r="E895" s="42"/>
      <c r="F895" s="42"/>
      <c r="G895" s="42"/>
    </row>
    <row r="896" ht="15.75" customHeight="1">
      <c r="C896" s="42"/>
      <c r="D896" s="42"/>
      <c r="E896" s="42"/>
      <c r="F896" s="42"/>
      <c r="G896" s="42"/>
    </row>
    <row r="897" ht="15.75" customHeight="1">
      <c r="C897" s="42"/>
      <c r="D897" s="42"/>
      <c r="E897" s="42"/>
      <c r="F897" s="42"/>
      <c r="G897" s="42"/>
    </row>
    <row r="898" ht="15.75" customHeight="1">
      <c r="C898" s="42"/>
      <c r="D898" s="42"/>
      <c r="E898" s="42"/>
      <c r="F898" s="42"/>
      <c r="G898" s="42"/>
    </row>
    <row r="899" ht="15.75" customHeight="1">
      <c r="C899" s="42"/>
      <c r="D899" s="42"/>
      <c r="E899" s="42"/>
      <c r="F899" s="42"/>
      <c r="G899" s="42"/>
    </row>
    <row r="900" ht="15.75" customHeight="1">
      <c r="C900" s="42"/>
      <c r="D900" s="42"/>
      <c r="E900" s="42"/>
      <c r="F900" s="42"/>
      <c r="G900" s="42"/>
    </row>
    <row r="901" ht="15.75" customHeight="1">
      <c r="C901" s="42"/>
      <c r="D901" s="42"/>
      <c r="E901" s="42"/>
      <c r="F901" s="42"/>
      <c r="G901" s="42"/>
    </row>
    <row r="902" ht="15.75" customHeight="1">
      <c r="C902" s="42"/>
      <c r="D902" s="42"/>
      <c r="E902" s="42"/>
      <c r="F902" s="42"/>
      <c r="G902" s="42"/>
    </row>
    <row r="903" ht="15.75" customHeight="1">
      <c r="C903" s="42"/>
      <c r="D903" s="42"/>
      <c r="E903" s="42"/>
      <c r="F903" s="42"/>
      <c r="G903" s="42"/>
    </row>
    <row r="904" ht="15.75" customHeight="1">
      <c r="C904" s="42"/>
      <c r="D904" s="42"/>
      <c r="E904" s="42"/>
      <c r="F904" s="42"/>
      <c r="G904" s="42"/>
    </row>
    <row r="905" ht="15.75" customHeight="1">
      <c r="C905" s="42"/>
      <c r="D905" s="42"/>
      <c r="E905" s="42"/>
      <c r="F905" s="42"/>
      <c r="G905" s="42"/>
    </row>
    <row r="906" ht="15.75" customHeight="1">
      <c r="C906" s="42"/>
      <c r="D906" s="42"/>
      <c r="E906" s="42"/>
      <c r="F906" s="42"/>
      <c r="G906" s="42"/>
    </row>
    <row r="907" ht="15.75" customHeight="1">
      <c r="C907" s="42"/>
      <c r="D907" s="42"/>
      <c r="E907" s="42"/>
      <c r="F907" s="42"/>
      <c r="G907" s="42"/>
    </row>
    <row r="908" ht="15.75" customHeight="1">
      <c r="C908" s="42"/>
      <c r="D908" s="42"/>
      <c r="E908" s="42"/>
      <c r="F908" s="42"/>
      <c r="G908" s="42"/>
    </row>
    <row r="909" ht="15.75" customHeight="1">
      <c r="C909" s="42"/>
      <c r="D909" s="42"/>
      <c r="E909" s="42"/>
      <c r="F909" s="42"/>
      <c r="G909" s="42"/>
    </row>
    <row r="910" ht="15.75" customHeight="1">
      <c r="C910" s="42"/>
      <c r="D910" s="42"/>
      <c r="E910" s="42"/>
      <c r="F910" s="42"/>
      <c r="G910" s="42"/>
    </row>
    <row r="911" ht="15.75" customHeight="1">
      <c r="C911" s="42"/>
      <c r="D911" s="42"/>
      <c r="E911" s="42"/>
      <c r="F911" s="42"/>
      <c r="G911" s="42"/>
    </row>
    <row r="912" ht="15.75" customHeight="1">
      <c r="C912" s="42"/>
      <c r="D912" s="42"/>
      <c r="E912" s="42"/>
      <c r="F912" s="42"/>
      <c r="G912" s="42"/>
    </row>
    <row r="913" ht="15.75" customHeight="1">
      <c r="C913" s="42"/>
      <c r="D913" s="42"/>
      <c r="E913" s="42"/>
      <c r="F913" s="42"/>
      <c r="G913" s="42"/>
    </row>
    <row r="914" ht="15.75" customHeight="1">
      <c r="C914" s="42"/>
      <c r="D914" s="42"/>
      <c r="E914" s="42"/>
      <c r="F914" s="42"/>
      <c r="G914" s="42"/>
    </row>
    <row r="915" ht="15.75" customHeight="1">
      <c r="C915" s="42"/>
      <c r="D915" s="42"/>
      <c r="E915" s="42"/>
      <c r="F915" s="42"/>
      <c r="G915" s="42"/>
    </row>
    <row r="916" ht="15.75" customHeight="1">
      <c r="C916" s="42"/>
      <c r="D916" s="42"/>
      <c r="E916" s="42"/>
      <c r="F916" s="42"/>
      <c r="G916" s="42"/>
    </row>
    <row r="917" ht="15.75" customHeight="1">
      <c r="C917" s="42"/>
      <c r="D917" s="42"/>
      <c r="E917" s="42"/>
      <c r="F917" s="42"/>
      <c r="G917" s="42"/>
    </row>
    <row r="918" ht="15.75" customHeight="1">
      <c r="C918" s="42"/>
      <c r="D918" s="42"/>
      <c r="E918" s="42"/>
      <c r="F918" s="42"/>
      <c r="G918" s="42"/>
    </row>
    <row r="919" ht="15.75" customHeight="1">
      <c r="C919" s="42"/>
      <c r="D919" s="42"/>
      <c r="E919" s="42"/>
      <c r="F919" s="42"/>
      <c r="G919" s="42"/>
    </row>
    <row r="920" ht="15.75" customHeight="1">
      <c r="C920" s="42"/>
      <c r="D920" s="42"/>
      <c r="E920" s="42"/>
      <c r="F920" s="42"/>
      <c r="G920" s="42"/>
    </row>
    <row r="921" ht="15.75" customHeight="1">
      <c r="C921" s="42"/>
      <c r="D921" s="42"/>
      <c r="E921" s="42"/>
      <c r="F921" s="42"/>
      <c r="G921" s="42"/>
    </row>
    <row r="922" ht="15.75" customHeight="1">
      <c r="C922" s="42"/>
      <c r="D922" s="42"/>
      <c r="E922" s="42"/>
      <c r="F922" s="42"/>
      <c r="G922" s="42"/>
    </row>
    <row r="923" ht="15.75" customHeight="1">
      <c r="C923" s="42"/>
      <c r="D923" s="42"/>
      <c r="E923" s="42"/>
      <c r="F923" s="42"/>
      <c r="G923" s="42"/>
    </row>
    <row r="924" ht="15.75" customHeight="1">
      <c r="C924" s="42"/>
      <c r="D924" s="42"/>
      <c r="E924" s="42"/>
      <c r="F924" s="42"/>
      <c r="G924" s="42"/>
    </row>
    <row r="925" ht="15.75" customHeight="1">
      <c r="C925" s="42"/>
      <c r="D925" s="42"/>
      <c r="E925" s="42"/>
      <c r="F925" s="42"/>
      <c r="G925" s="42"/>
    </row>
    <row r="926" ht="15.75" customHeight="1">
      <c r="C926" s="42"/>
      <c r="D926" s="42"/>
      <c r="E926" s="42"/>
      <c r="F926" s="42"/>
      <c r="G926" s="42"/>
    </row>
    <row r="927" ht="15.75" customHeight="1">
      <c r="C927" s="42"/>
      <c r="D927" s="42"/>
      <c r="E927" s="42"/>
      <c r="F927" s="42"/>
      <c r="G927" s="42"/>
    </row>
    <row r="928" ht="15.75" customHeight="1">
      <c r="C928" s="42"/>
      <c r="D928" s="42"/>
      <c r="E928" s="42"/>
      <c r="F928" s="42"/>
      <c r="G928" s="42"/>
    </row>
    <row r="929" ht="15.75" customHeight="1">
      <c r="C929" s="42"/>
      <c r="D929" s="42"/>
      <c r="E929" s="42"/>
      <c r="F929" s="42"/>
      <c r="G929" s="42"/>
    </row>
    <row r="930" ht="15.75" customHeight="1">
      <c r="C930" s="42"/>
      <c r="D930" s="42"/>
      <c r="E930" s="42"/>
      <c r="F930" s="42"/>
      <c r="G930" s="42"/>
    </row>
    <row r="931" ht="15.75" customHeight="1">
      <c r="C931" s="42"/>
      <c r="D931" s="42"/>
      <c r="E931" s="42"/>
      <c r="F931" s="42"/>
      <c r="G931" s="42"/>
    </row>
    <row r="932" ht="15.75" customHeight="1">
      <c r="C932" s="42"/>
      <c r="D932" s="42"/>
      <c r="E932" s="42"/>
      <c r="F932" s="42"/>
      <c r="G932" s="42"/>
    </row>
    <row r="933" ht="15.75" customHeight="1">
      <c r="C933" s="42"/>
      <c r="D933" s="42"/>
      <c r="E933" s="42"/>
      <c r="F933" s="42"/>
      <c r="G933" s="42"/>
    </row>
    <row r="934" ht="15.75" customHeight="1">
      <c r="C934" s="42"/>
      <c r="D934" s="42"/>
      <c r="E934" s="42"/>
      <c r="F934" s="42"/>
      <c r="G934" s="42"/>
    </row>
    <row r="935" ht="15.75" customHeight="1">
      <c r="C935" s="42"/>
      <c r="D935" s="42"/>
      <c r="E935" s="42"/>
      <c r="F935" s="42"/>
      <c r="G935" s="42"/>
    </row>
    <row r="936" ht="15.75" customHeight="1">
      <c r="C936" s="42"/>
      <c r="D936" s="42"/>
      <c r="E936" s="42"/>
      <c r="F936" s="42"/>
      <c r="G936" s="42"/>
    </row>
    <row r="937" ht="15.75" customHeight="1">
      <c r="C937" s="42"/>
      <c r="D937" s="42"/>
      <c r="E937" s="42"/>
      <c r="F937" s="42"/>
      <c r="G937" s="42"/>
    </row>
    <row r="938" ht="15.75" customHeight="1">
      <c r="C938" s="42"/>
      <c r="D938" s="42"/>
      <c r="E938" s="42"/>
      <c r="F938" s="42"/>
      <c r="G938" s="42"/>
    </row>
    <row r="939" ht="15.75" customHeight="1">
      <c r="C939" s="42"/>
      <c r="D939" s="42"/>
      <c r="E939" s="42"/>
      <c r="F939" s="42"/>
      <c r="G939" s="42"/>
    </row>
    <row r="940" ht="15.75" customHeight="1">
      <c r="C940" s="42"/>
      <c r="D940" s="42"/>
      <c r="E940" s="42"/>
      <c r="F940" s="42"/>
      <c r="G940" s="42"/>
    </row>
    <row r="941" ht="15.75" customHeight="1">
      <c r="C941" s="42"/>
      <c r="D941" s="42"/>
      <c r="E941" s="42"/>
      <c r="F941" s="42"/>
      <c r="G941" s="42"/>
    </row>
    <row r="942" ht="15.75" customHeight="1">
      <c r="C942" s="42"/>
      <c r="D942" s="42"/>
      <c r="E942" s="42"/>
      <c r="F942" s="42"/>
      <c r="G942" s="42"/>
    </row>
    <row r="943" ht="15.75" customHeight="1">
      <c r="C943" s="42"/>
      <c r="D943" s="42"/>
      <c r="E943" s="42"/>
      <c r="F943" s="42"/>
      <c r="G943" s="42"/>
    </row>
    <row r="944" ht="15.75" customHeight="1">
      <c r="C944" s="42"/>
      <c r="D944" s="42"/>
      <c r="E944" s="42"/>
      <c r="F944" s="42"/>
      <c r="G944" s="42"/>
    </row>
    <row r="945" ht="15.75" customHeight="1">
      <c r="C945" s="42"/>
      <c r="D945" s="42"/>
      <c r="E945" s="42"/>
      <c r="F945" s="42"/>
      <c r="G945" s="42"/>
    </row>
    <row r="946" ht="15.75" customHeight="1">
      <c r="C946" s="42"/>
      <c r="D946" s="42"/>
      <c r="E946" s="42"/>
      <c r="F946" s="42"/>
      <c r="G946" s="42"/>
    </row>
    <row r="947" ht="15.75" customHeight="1">
      <c r="C947" s="42"/>
      <c r="D947" s="42"/>
      <c r="E947" s="42"/>
      <c r="F947" s="42"/>
      <c r="G947" s="42"/>
    </row>
    <row r="948" ht="15.75" customHeight="1">
      <c r="C948" s="42"/>
      <c r="D948" s="42"/>
      <c r="E948" s="42"/>
      <c r="F948" s="42"/>
      <c r="G948" s="42"/>
    </row>
    <row r="949" ht="15.75" customHeight="1">
      <c r="C949" s="42"/>
      <c r="D949" s="42"/>
      <c r="E949" s="42"/>
      <c r="F949" s="42"/>
      <c r="G949" s="42"/>
    </row>
    <row r="950" ht="15.75" customHeight="1">
      <c r="C950" s="42"/>
      <c r="D950" s="42"/>
      <c r="E950" s="42"/>
      <c r="F950" s="42"/>
      <c r="G950" s="42"/>
    </row>
  </sheetData>
  <mergeCells count="3">
    <mergeCell ref="A1:G1"/>
    <mergeCell ref="H16:O16"/>
    <mergeCell ref="H17:O17"/>
  </mergeCells>
  <printOptions/>
  <pageMargins bottom="1.0" footer="0.0" header="0.0" left="0.75" right="0.75" top="1.0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7.57"/>
    <col customWidth="1" min="2" max="2" width="42.29"/>
    <col customWidth="1" min="3" max="3" width="21.0"/>
    <col customWidth="1" min="4" max="7" width="8.71"/>
    <col customWidth="1" min="8" max="8" width="13.71"/>
    <col customWidth="1" min="9" max="26" width="8.71"/>
  </cols>
  <sheetData>
    <row r="1" ht="15.75" customHeight="1">
      <c r="A1" s="1" t="s">
        <v>255</v>
      </c>
      <c r="B1" s="2"/>
      <c r="C1" s="2"/>
      <c r="D1" s="2"/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  <c r="Q1" s="5"/>
      <c r="R1" s="5"/>
      <c r="S1" s="5"/>
      <c r="T1" s="5"/>
      <c r="U1" s="5"/>
      <c r="V1" s="5"/>
      <c r="W1" s="5"/>
      <c r="X1" s="5"/>
      <c r="Y1" s="5"/>
      <c r="Z1" s="5"/>
    </row>
    <row r="2" ht="15.75" customHeight="1">
      <c r="A2" s="30" t="s">
        <v>1</v>
      </c>
      <c r="B2" s="31" t="s">
        <v>2</v>
      </c>
      <c r="C2" s="32" t="s">
        <v>3</v>
      </c>
      <c r="D2" s="7" t="s">
        <v>4</v>
      </c>
      <c r="E2" s="7" t="s">
        <v>5</v>
      </c>
      <c r="F2" s="7" t="s">
        <v>6</v>
      </c>
      <c r="G2" s="33" t="s">
        <v>7</v>
      </c>
      <c r="H2" s="4"/>
      <c r="I2" s="4"/>
      <c r="J2" s="4"/>
      <c r="K2" s="4"/>
      <c r="L2" s="4"/>
      <c r="M2" s="4"/>
      <c r="N2" s="4"/>
      <c r="O2" s="4"/>
      <c r="P2" s="4"/>
      <c r="Q2" s="5"/>
      <c r="R2" s="5"/>
      <c r="S2" s="5"/>
      <c r="T2" s="5"/>
      <c r="U2" s="5"/>
      <c r="V2" s="5"/>
      <c r="W2" s="5"/>
      <c r="X2" s="5"/>
      <c r="Y2" s="5"/>
      <c r="Z2" s="5"/>
    </row>
    <row r="3" ht="15.75" customHeight="1">
      <c r="A3" s="40" t="s">
        <v>173</v>
      </c>
      <c r="B3" s="41" t="s">
        <v>256</v>
      </c>
      <c r="C3" s="9" t="s">
        <v>171</v>
      </c>
      <c r="D3" s="9" t="s">
        <v>11</v>
      </c>
      <c r="E3" s="9" t="s">
        <v>11</v>
      </c>
      <c r="F3" s="9" t="s">
        <v>11</v>
      </c>
      <c r="G3" s="9" t="s">
        <v>11</v>
      </c>
      <c r="H3" s="4"/>
      <c r="I3" s="4"/>
      <c r="J3" s="4"/>
      <c r="K3" s="4"/>
      <c r="L3" s="4"/>
      <c r="M3" s="4"/>
      <c r="N3" s="4"/>
      <c r="O3" s="4"/>
      <c r="P3" s="4"/>
      <c r="Q3" s="5"/>
      <c r="R3" s="5"/>
      <c r="S3" s="5"/>
      <c r="T3" s="5"/>
      <c r="U3" s="5"/>
      <c r="V3" s="5"/>
      <c r="W3" s="5"/>
      <c r="X3" s="5"/>
      <c r="Y3" s="5"/>
      <c r="Z3" s="5"/>
    </row>
    <row r="4" ht="15.75" customHeight="1">
      <c r="A4" s="40" t="s">
        <v>173</v>
      </c>
      <c r="B4" s="41" t="s">
        <v>257</v>
      </c>
      <c r="C4" s="9" t="s">
        <v>87</v>
      </c>
      <c r="D4" s="9" t="s">
        <v>11</v>
      </c>
      <c r="E4" s="9" t="s">
        <v>11</v>
      </c>
      <c r="F4" s="9" t="s">
        <v>11</v>
      </c>
      <c r="G4" s="9" t="s">
        <v>11</v>
      </c>
      <c r="H4" s="10"/>
      <c r="I4" s="10"/>
      <c r="J4" s="10"/>
      <c r="K4" s="10"/>
      <c r="L4" s="10"/>
      <c r="M4" s="10"/>
      <c r="N4" s="10"/>
      <c r="O4" s="10"/>
      <c r="P4" s="10"/>
      <c r="Q4" s="5"/>
      <c r="R4" s="5"/>
      <c r="S4" s="5"/>
      <c r="T4" s="5"/>
      <c r="U4" s="5"/>
      <c r="V4" s="5"/>
      <c r="W4" s="5"/>
      <c r="X4" s="5"/>
      <c r="Y4" s="5"/>
      <c r="Z4" s="5"/>
    </row>
    <row r="5" ht="15.75" customHeight="1">
      <c r="A5" s="40" t="s">
        <v>173</v>
      </c>
      <c r="B5" s="41" t="s">
        <v>258</v>
      </c>
      <c r="C5" s="9" t="s">
        <v>80</v>
      </c>
      <c r="D5" s="9" t="s">
        <v>11</v>
      </c>
      <c r="E5" s="9" t="s">
        <v>11</v>
      </c>
      <c r="F5" s="9" t="s">
        <v>11</v>
      </c>
      <c r="G5" s="9" t="s">
        <v>11</v>
      </c>
      <c r="H5" s="11" t="s">
        <v>16</v>
      </c>
      <c r="I5" s="11" t="s">
        <v>17</v>
      </c>
      <c r="J5" s="11" t="s">
        <v>18</v>
      </c>
      <c r="K5" s="11" t="s">
        <v>17</v>
      </c>
      <c r="L5" s="11" t="s">
        <v>19</v>
      </c>
      <c r="M5" s="11" t="s">
        <v>17</v>
      </c>
      <c r="N5" s="11" t="s">
        <v>20</v>
      </c>
      <c r="O5" s="11" t="s">
        <v>17</v>
      </c>
      <c r="P5" s="12" t="s">
        <v>21</v>
      </c>
      <c r="Q5" s="5"/>
      <c r="R5" s="5"/>
      <c r="S5" s="5"/>
      <c r="T5" s="5"/>
      <c r="U5" s="5"/>
      <c r="V5" s="5"/>
      <c r="W5" s="5"/>
      <c r="X5" s="5"/>
      <c r="Y5" s="5"/>
      <c r="Z5" s="5"/>
    </row>
    <row r="6" ht="15.75" customHeight="1">
      <c r="A6" s="40" t="s">
        <v>259</v>
      </c>
      <c r="B6" s="41" t="s">
        <v>260</v>
      </c>
      <c r="C6" s="9" t="s">
        <v>10</v>
      </c>
      <c r="D6" s="9" t="s">
        <v>11</v>
      </c>
      <c r="E6" s="9" t="s">
        <v>11</v>
      </c>
      <c r="F6" s="9" t="s">
        <v>11</v>
      </c>
      <c r="G6" s="9" t="s">
        <v>11</v>
      </c>
      <c r="H6" s="13" t="s">
        <v>23</v>
      </c>
      <c r="I6" s="12">
        <f>countif(C:C,"a1")</f>
        <v>0</v>
      </c>
      <c r="J6" s="13" t="s">
        <v>24</v>
      </c>
      <c r="K6" s="14">
        <f>countif(C:C,"a2")</f>
        <v>0</v>
      </c>
      <c r="L6" s="13" t="s">
        <v>25</v>
      </c>
      <c r="M6" s="12">
        <f>countif(C:C,"a3")</f>
        <v>1</v>
      </c>
      <c r="N6" s="13" t="s">
        <v>26</v>
      </c>
      <c r="O6" s="12">
        <f>countif(C:C,"a4")</f>
        <v>0</v>
      </c>
      <c r="P6" s="12">
        <f t="shared" ref="P6:P16" si="1">sum(I6,K6,M6,O6)</f>
        <v>1</v>
      </c>
      <c r="Q6" s="5"/>
      <c r="R6" s="5"/>
      <c r="S6" s="5"/>
      <c r="T6" s="5"/>
      <c r="U6" s="5"/>
      <c r="V6" s="5"/>
      <c r="W6" s="5"/>
      <c r="X6" s="5"/>
      <c r="Y6" s="5"/>
      <c r="Z6" s="5"/>
    </row>
    <row r="7" ht="15.75" customHeight="1">
      <c r="A7" s="40" t="s">
        <v>259</v>
      </c>
      <c r="B7" s="41" t="s">
        <v>261</v>
      </c>
      <c r="C7" s="9" t="s">
        <v>180</v>
      </c>
      <c r="D7" s="9" t="s">
        <v>11</v>
      </c>
      <c r="E7" s="9" t="s">
        <v>11</v>
      </c>
      <c r="F7" s="9" t="s">
        <v>11</v>
      </c>
      <c r="G7" s="9" t="s">
        <v>11</v>
      </c>
      <c r="H7" s="13" t="s">
        <v>29</v>
      </c>
      <c r="I7" s="12">
        <f>countif(C:C,"b1")</f>
        <v>0</v>
      </c>
      <c r="J7" s="13" t="s">
        <v>30</v>
      </c>
      <c r="K7" s="12">
        <f>countif(C:C,"b2")</f>
        <v>3</v>
      </c>
      <c r="L7" s="13" t="s">
        <v>31</v>
      </c>
      <c r="M7" s="12">
        <f>countif(C:C,"b3")</f>
        <v>1</v>
      </c>
      <c r="N7" s="13" t="s">
        <v>32</v>
      </c>
      <c r="O7" s="12">
        <f>countif(C:C,"b4")</f>
        <v>0</v>
      </c>
      <c r="P7" s="12">
        <f t="shared" si="1"/>
        <v>4</v>
      </c>
      <c r="Q7" s="5"/>
      <c r="R7" s="5"/>
      <c r="S7" s="5"/>
      <c r="T7" s="5"/>
      <c r="U7" s="5"/>
      <c r="V7" s="5"/>
      <c r="W7" s="5"/>
      <c r="X7" s="5"/>
      <c r="Y7" s="5"/>
      <c r="Z7" s="5"/>
    </row>
    <row r="8" ht="15.75" customHeight="1">
      <c r="A8" s="40" t="s">
        <v>259</v>
      </c>
      <c r="B8" s="41" t="s">
        <v>262</v>
      </c>
      <c r="C8" s="9" t="s">
        <v>108</v>
      </c>
      <c r="D8" s="9" t="s">
        <v>11</v>
      </c>
      <c r="E8" s="9" t="s">
        <v>11</v>
      </c>
      <c r="F8" s="9" t="s">
        <v>11</v>
      </c>
      <c r="G8" s="9" t="s">
        <v>11</v>
      </c>
      <c r="H8" s="13" t="s">
        <v>34</v>
      </c>
      <c r="I8" s="12">
        <f>countif(C:C,"c1")</f>
        <v>0</v>
      </c>
      <c r="J8" s="13" t="s">
        <v>35</v>
      </c>
      <c r="K8" s="12">
        <v>0.0</v>
      </c>
      <c r="L8" s="13" t="s">
        <v>36</v>
      </c>
      <c r="M8" s="12">
        <f>countif(C:C,"c3")</f>
        <v>2</v>
      </c>
      <c r="N8" s="13" t="s">
        <v>37</v>
      </c>
      <c r="O8" s="12">
        <f>countif(C:C,"c4")</f>
        <v>0</v>
      </c>
      <c r="P8" s="12">
        <f t="shared" si="1"/>
        <v>2</v>
      </c>
      <c r="Q8" s="5"/>
      <c r="R8" s="5"/>
      <c r="S8" s="5"/>
      <c r="T8" s="5"/>
      <c r="U8" s="5"/>
      <c r="V8" s="5"/>
      <c r="W8" s="5"/>
      <c r="X8" s="5"/>
      <c r="Y8" s="5"/>
      <c r="Z8" s="5"/>
    </row>
    <row r="9" ht="15.75" customHeight="1">
      <c r="A9" s="40" t="s">
        <v>259</v>
      </c>
      <c r="B9" s="41" t="s">
        <v>263</v>
      </c>
      <c r="C9" s="9" t="s">
        <v>94</v>
      </c>
      <c r="D9" s="9" t="s">
        <v>11</v>
      </c>
      <c r="E9" s="9" t="s">
        <v>11</v>
      </c>
      <c r="F9" s="9" t="s">
        <v>11</v>
      </c>
      <c r="G9" s="9" t="s">
        <v>11</v>
      </c>
      <c r="H9" s="13" t="s">
        <v>40</v>
      </c>
      <c r="I9" s="14">
        <f>countif(C:C,"d1")</f>
        <v>1</v>
      </c>
      <c r="J9" s="13" t="s">
        <v>41</v>
      </c>
      <c r="K9" s="12">
        <f>countif(C:C,"d2")</f>
        <v>0</v>
      </c>
      <c r="L9" s="13" t="s">
        <v>42</v>
      </c>
      <c r="M9" s="12">
        <f>countif(C:C,"d3")</f>
        <v>0</v>
      </c>
      <c r="N9" s="13" t="s">
        <v>43</v>
      </c>
      <c r="O9" s="12">
        <f>countif(C:C,"d4")</f>
        <v>0</v>
      </c>
      <c r="P9" s="12">
        <f t="shared" si="1"/>
        <v>1</v>
      </c>
      <c r="Q9" s="5"/>
      <c r="R9" s="5"/>
      <c r="S9" s="5"/>
      <c r="T9" s="5"/>
      <c r="U9" s="5"/>
      <c r="V9" s="5"/>
      <c r="W9" s="5"/>
      <c r="X9" s="5"/>
      <c r="Y9" s="5"/>
      <c r="Z9" s="5"/>
    </row>
    <row r="10" ht="15.75" customHeight="1">
      <c r="A10" s="40" t="s">
        <v>264</v>
      </c>
      <c r="B10" s="41" t="s">
        <v>265</v>
      </c>
      <c r="C10" s="9" t="s">
        <v>171</v>
      </c>
      <c r="D10" s="9" t="s">
        <v>11</v>
      </c>
      <c r="E10" s="9" t="s">
        <v>11</v>
      </c>
      <c r="F10" s="9" t="s">
        <v>11</v>
      </c>
      <c r="G10" s="9" t="s">
        <v>11</v>
      </c>
      <c r="H10" s="13" t="s">
        <v>45</v>
      </c>
      <c r="I10" s="13">
        <f>countif(C:C,"e1")</f>
        <v>0</v>
      </c>
      <c r="J10" s="13" t="s">
        <v>46</v>
      </c>
      <c r="K10" s="13">
        <f>countif(C:C,"e2")</f>
        <v>0</v>
      </c>
      <c r="L10" s="13" t="s">
        <v>47</v>
      </c>
      <c r="M10" s="13">
        <f>countif(C:C,"e3")</f>
        <v>0</v>
      </c>
      <c r="N10" s="13" t="s">
        <v>48</v>
      </c>
      <c r="O10" s="13">
        <f>countif(C:C,"e4")</f>
        <v>0</v>
      </c>
      <c r="P10" s="13">
        <f t="shared" si="1"/>
        <v>0</v>
      </c>
      <c r="Q10" s="5"/>
      <c r="R10" s="5"/>
      <c r="S10" s="5"/>
      <c r="T10" s="5"/>
      <c r="U10" s="5"/>
      <c r="V10" s="5"/>
      <c r="W10" s="5"/>
      <c r="X10" s="5"/>
      <c r="Y10" s="5"/>
      <c r="Z10" s="5"/>
    </row>
    <row r="11" ht="15.75" customHeight="1">
      <c r="A11" s="40" t="s">
        <v>264</v>
      </c>
      <c r="B11" s="41" t="s">
        <v>266</v>
      </c>
      <c r="C11" s="9" t="s">
        <v>171</v>
      </c>
      <c r="D11" s="9" t="s">
        <v>11</v>
      </c>
      <c r="E11" s="9" t="s">
        <v>11</v>
      </c>
      <c r="F11" s="9" t="s">
        <v>11</v>
      </c>
      <c r="G11" s="9" t="s">
        <v>11</v>
      </c>
      <c r="H11" s="13" t="s">
        <v>51</v>
      </c>
      <c r="I11" s="15">
        <f>countif(C:C,"f1")</f>
        <v>1</v>
      </c>
      <c r="J11" s="13" t="s">
        <v>52</v>
      </c>
      <c r="K11" s="13">
        <f>countif(C:C,"f2")</f>
        <v>0</v>
      </c>
      <c r="L11" s="13" t="s">
        <v>53</v>
      </c>
      <c r="M11" s="13">
        <f>countif(C:C,"f3")</f>
        <v>0</v>
      </c>
      <c r="N11" s="13" t="s">
        <v>54</v>
      </c>
      <c r="O11" s="13">
        <f>countif(C:C,"f4")</f>
        <v>0</v>
      </c>
      <c r="P11" s="13">
        <f t="shared" si="1"/>
        <v>1</v>
      </c>
      <c r="Q11" s="5"/>
      <c r="R11" s="5"/>
      <c r="S11" s="5"/>
      <c r="T11" s="5"/>
      <c r="U11" s="5"/>
      <c r="V11" s="5"/>
      <c r="W11" s="5"/>
      <c r="X11" s="5"/>
      <c r="Y11" s="5"/>
      <c r="Z11" s="5"/>
    </row>
    <row r="12" ht="15.75" customHeight="1">
      <c r="A12" s="40" t="s">
        <v>264</v>
      </c>
      <c r="B12" s="41" t="s">
        <v>267</v>
      </c>
      <c r="C12" s="9" t="s">
        <v>171</v>
      </c>
      <c r="D12" s="37" t="s">
        <v>11</v>
      </c>
      <c r="E12" s="37" t="s">
        <v>11</v>
      </c>
      <c r="F12" s="37" t="s">
        <v>11</v>
      </c>
      <c r="G12" s="37" t="s">
        <v>11</v>
      </c>
      <c r="H12" s="13" t="s">
        <v>56</v>
      </c>
      <c r="I12" s="13">
        <f>countif(C:C,"g1")</f>
        <v>0</v>
      </c>
      <c r="J12" s="13" t="s">
        <v>57</v>
      </c>
      <c r="K12" s="13">
        <f>countif(C:C,"g2")</f>
        <v>0</v>
      </c>
      <c r="L12" s="13" t="s">
        <v>58</v>
      </c>
      <c r="M12" s="13">
        <f>countif(C:C,"g3")</f>
        <v>1</v>
      </c>
      <c r="N12" s="13" t="s">
        <v>59</v>
      </c>
      <c r="O12" s="13">
        <f>countif(C:C,"g4")</f>
        <v>0</v>
      </c>
      <c r="P12" s="13">
        <f t="shared" si="1"/>
        <v>1</v>
      </c>
      <c r="Q12" s="5"/>
      <c r="R12" s="5"/>
      <c r="S12" s="5"/>
      <c r="T12" s="5"/>
      <c r="U12" s="5"/>
      <c r="V12" s="5"/>
      <c r="W12" s="5"/>
      <c r="X12" s="5"/>
      <c r="Y12" s="5"/>
      <c r="Z12" s="5"/>
    </row>
    <row r="13" ht="15.75" customHeight="1">
      <c r="A13" s="40" t="s">
        <v>268</v>
      </c>
      <c r="B13" s="41" t="s">
        <v>269</v>
      </c>
      <c r="C13" s="9" t="s">
        <v>91</v>
      </c>
      <c r="D13" s="37" t="s">
        <v>11</v>
      </c>
      <c r="E13" s="37" t="s">
        <v>11</v>
      </c>
      <c r="F13" s="37" t="s">
        <v>11</v>
      </c>
      <c r="G13" s="37" t="s">
        <v>11</v>
      </c>
      <c r="H13" s="13" t="s">
        <v>61</v>
      </c>
      <c r="I13" s="13">
        <f>countif(C:C,"h1")</f>
        <v>0</v>
      </c>
      <c r="J13" s="13" t="s">
        <v>62</v>
      </c>
      <c r="K13" s="13">
        <f>countif(C:C,"h2")</f>
        <v>4</v>
      </c>
      <c r="L13" s="13" t="s">
        <v>63</v>
      </c>
      <c r="M13" s="13">
        <f>countif(C:C,"h3")</f>
        <v>0</v>
      </c>
      <c r="N13" s="13" t="s">
        <v>64</v>
      </c>
      <c r="O13" s="13">
        <f>countif(C:C,"h4")</f>
        <v>0</v>
      </c>
      <c r="P13" s="13">
        <f t="shared" si="1"/>
        <v>4</v>
      </c>
      <c r="Q13" s="5"/>
      <c r="R13" s="5"/>
      <c r="S13" s="5"/>
      <c r="T13" s="5"/>
      <c r="U13" s="5"/>
      <c r="V13" s="5"/>
      <c r="W13" s="5"/>
      <c r="X13" s="5"/>
      <c r="Y13" s="5"/>
      <c r="Z13" s="5"/>
    </row>
    <row r="14" ht="15.75" customHeight="1">
      <c r="A14" s="40" t="s">
        <v>268</v>
      </c>
      <c r="B14" s="41" t="s">
        <v>270</v>
      </c>
      <c r="C14" s="9" t="s">
        <v>91</v>
      </c>
      <c r="D14" s="37" t="s">
        <v>11</v>
      </c>
      <c r="E14" s="37" t="s">
        <v>11</v>
      </c>
      <c r="F14" s="37" t="s">
        <v>11</v>
      </c>
      <c r="G14" s="37" t="s">
        <v>11</v>
      </c>
      <c r="H14" s="16" t="s">
        <v>66</v>
      </c>
      <c r="I14" s="13">
        <f>countif(C:C,"i1")</f>
        <v>0</v>
      </c>
      <c r="J14" s="16" t="s">
        <v>67</v>
      </c>
      <c r="K14" s="13">
        <f>countif(C:C,"i2")</f>
        <v>0</v>
      </c>
      <c r="L14" s="16" t="s">
        <v>68</v>
      </c>
      <c r="M14" s="13">
        <f>countif(C:C,"i3")</f>
        <v>0</v>
      </c>
      <c r="N14" s="16" t="s">
        <v>69</v>
      </c>
      <c r="O14" s="13">
        <f>countif(C:C,"i4")</f>
        <v>0</v>
      </c>
      <c r="P14" s="13">
        <f t="shared" si="1"/>
        <v>0</v>
      </c>
      <c r="Q14" s="5"/>
      <c r="R14" s="5"/>
      <c r="S14" s="5"/>
      <c r="T14" s="5"/>
      <c r="U14" s="5"/>
      <c r="V14" s="5"/>
      <c r="W14" s="5"/>
      <c r="X14" s="5"/>
      <c r="Y14" s="5"/>
      <c r="Z14" s="5"/>
    </row>
    <row r="15" ht="15.75" customHeight="1">
      <c r="A15" s="40" t="s">
        <v>268</v>
      </c>
      <c r="B15" s="41" t="s">
        <v>271</v>
      </c>
      <c r="C15" s="9" t="s">
        <v>91</v>
      </c>
      <c r="D15" s="37" t="s">
        <v>11</v>
      </c>
      <c r="E15" s="37" t="s">
        <v>11</v>
      </c>
      <c r="F15" s="37" t="s">
        <v>11</v>
      </c>
      <c r="G15" s="37" t="s">
        <v>11</v>
      </c>
      <c r="H15" s="16" t="s">
        <v>73</v>
      </c>
      <c r="I15" s="13">
        <f>countif(C:C,"j1")</f>
        <v>0</v>
      </c>
      <c r="J15" s="16" t="s">
        <v>74</v>
      </c>
      <c r="K15" s="13">
        <f>countif(C:C,"j2")</f>
        <v>0</v>
      </c>
      <c r="L15" s="16" t="s">
        <v>75</v>
      </c>
      <c r="M15" s="13">
        <f>countif(C:C,"j3")</f>
        <v>1</v>
      </c>
      <c r="N15" s="16" t="s">
        <v>76</v>
      </c>
      <c r="O15" s="13">
        <f>countif(C:C,"j4")</f>
        <v>0</v>
      </c>
      <c r="P15" s="13">
        <f t="shared" si="1"/>
        <v>1</v>
      </c>
      <c r="Q15" s="5"/>
      <c r="R15" s="5"/>
      <c r="S15" s="5"/>
      <c r="T15" s="5"/>
      <c r="U15" s="5"/>
      <c r="V15" s="5"/>
      <c r="W15" s="5"/>
      <c r="X15" s="5"/>
      <c r="Y15" s="5"/>
      <c r="Z15" s="5"/>
    </row>
    <row r="16" ht="15.75" customHeight="1">
      <c r="A16" s="40" t="s">
        <v>106</v>
      </c>
      <c r="B16" s="41" t="s">
        <v>272</v>
      </c>
      <c r="C16" s="9" t="s">
        <v>108</v>
      </c>
      <c r="D16" s="37" t="s">
        <v>11</v>
      </c>
      <c r="E16" s="37" t="s">
        <v>11</v>
      </c>
      <c r="F16" s="37" t="s">
        <v>11</v>
      </c>
      <c r="G16" s="37" t="s">
        <v>11</v>
      </c>
      <c r="H16" s="17" t="s">
        <v>78</v>
      </c>
      <c r="I16" s="18"/>
      <c r="J16" s="18"/>
      <c r="K16" s="18"/>
      <c r="L16" s="18"/>
      <c r="M16" s="18"/>
      <c r="N16" s="18"/>
      <c r="O16" s="19"/>
      <c r="P16" s="13">
        <f t="shared" si="1"/>
        <v>0</v>
      </c>
      <c r="Q16" s="5"/>
      <c r="R16" s="5"/>
      <c r="S16" s="5"/>
      <c r="T16" s="5"/>
      <c r="U16" s="5"/>
      <c r="V16" s="5"/>
      <c r="W16" s="5"/>
      <c r="X16" s="5"/>
      <c r="Y16" s="5"/>
      <c r="Z16" s="5"/>
    </row>
    <row r="17" ht="15.75" customHeight="1">
      <c r="A17" s="43" t="s">
        <v>106</v>
      </c>
      <c r="B17" s="44" t="s">
        <v>273</v>
      </c>
      <c r="C17" s="38" t="s">
        <v>214</v>
      </c>
      <c r="D17" s="37" t="s">
        <v>11</v>
      </c>
      <c r="E17" s="37" t="s">
        <v>11</v>
      </c>
      <c r="F17" s="37" t="s">
        <v>11</v>
      </c>
      <c r="G17" s="37" t="s">
        <v>11</v>
      </c>
      <c r="H17" s="20" t="s">
        <v>81</v>
      </c>
      <c r="I17" s="18"/>
      <c r="J17" s="18"/>
      <c r="K17" s="18"/>
      <c r="L17" s="18"/>
      <c r="M17" s="18"/>
      <c r="N17" s="18"/>
      <c r="O17" s="19"/>
      <c r="P17" s="13">
        <f>sum(P6:P16)</f>
        <v>15</v>
      </c>
      <c r="Q17" s="5"/>
      <c r="R17" s="5"/>
      <c r="S17" s="5"/>
      <c r="T17" s="5"/>
      <c r="U17" s="5"/>
      <c r="V17" s="5"/>
      <c r="W17" s="5"/>
      <c r="X17" s="5"/>
      <c r="Y17" s="5"/>
      <c r="Z17" s="5"/>
    </row>
    <row r="18" ht="15.75" customHeight="1">
      <c r="A18" s="45"/>
      <c r="B18" s="46"/>
      <c r="C18" s="47"/>
      <c r="D18" s="48"/>
      <c r="E18" s="48"/>
      <c r="F18" s="48"/>
      <c r="G18" s="49"/>
      <c r="H18" s="21"/>
      <c r="I18" s="22" t="s">
        <v>83</v>
      </c>
      <c r="J18" s="23" t="s">
        <v>84</v>
      </c>
      <c r="K18" s="24"/>
      <c r="L18" s="25"/>
      <c r="M18" s="25"/>
      <c r="N18" s="25"/>
      <c r="O18" s="25"/>
      <c r="P18" s="2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ht="15.75" customHeight="1">
      <c r="A19" s="50"/>
      <c r="B19" s="51"/>
      <c r="C19" s="52"/>
      <c r="D19" s="52"/>
      <c r="E19" s="52"/>
      <c r="F19" s="52"/>
      <c r="G19" s="53"/>
      <c r="H19" s="26" t="s">
        <v>4</v>
      </c>
      <c r="I19" s="22">
        <f>countif(D:D,"o")</f>
        <v>0</v>
      </c>
      <c r="J19" s="22">
        <f>countif(D:D,"x")</f>
        <v>15</v>
      </c>
      <c r="K19" s="24"/>
      <c r="L19" s="25"/>
      <c r="M19" s="25"/>
      <c r="N19" s="25"/>
      <c r="O19" s="25"/>
      <c r="P19" s="2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ht="15.75" customHeight="1">
      <c r="A20" s="50"/>
      <c r="B20" s="51"/>
      <c r="C20" s="52"/>
      <c r="D20" s="52"/>
      <c r="E20" s="52"/>
      <c r="F20" s="52"/>
      <c r="G20" s="53"/>
      <c r="H20" s="26" t="s">
        <v>5</v>
      </c>
      <c r="I20" s="22">
        <f>countif(E:E,"o")</f>
        <v>0</v>
      </c>
      <c r="J20" s="22">
        <f>countif(E:E,"x")</f>
        <v>15</v>
      </c>
      <c r="K20" s="25"/>
      <c r="L20" s="25"/>
      <c r="M20" s="25"/>
      <c r="N20" s="25"/>
      <c r="O20" s="25"/>
      <c r="P20" s="2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ht="15.75" customHeight="1">
      <c r="A21" s="50"/>
      <c r="B21" s="51"/>
      <c r="C21" s="54"/>
      <c r="D21" s="4"/>
      <c r="E21" s="54"/>
      <c r="F21" s="54"/>
      <c r="G21" s="55"/>
      <c r="H21" s="26" t="s">
        <v>6</v>
      </c>
      <c r="I21" s="22">
        <f>countif(F:F,"o")</f>
        <v>0</v>
      </c>
      <c r="J21" s="22">
        <f>countif(F:F,"x")</f>
        <v>15</v>
      </c>
      <c r="K21" s="25"/>
      <c r="L21" s="25"/>
      <c r="M21" s="25"/>
      <c r="N21" s="25"/>
      <c r="O21" s="25"/>
      <c r="P21" s="2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ht="15.75" customHeight="1">
      <c r="A22" s="50"/>
      <c r="B22" s="51"/>
      <c r="C22" s="52"/>
      <c r="D22" s="4"/>
      <c r="E22" s="54"/>
      <c r="F22" s="54"/>
      <c r="G22" s="55"/>
      <c r="H22" s="27" t="s">
        <v>7</v>
      </c>
      <c r="I22" s="22">
        <f>countif(G:G,"o")</f>
        <v>0</v>
      </c>
      <c r="J22" s="22">
        <f>countif(G:G,"x")</f>
        <v>15</v>
      </c>
      <c r="K22" s="25"/>
      <c r="L22" s="25"/>
      <c r="M22" s="25"/>
      <c r="N22" s="25"/>
      <c r="O22" s="25"/>
      <c r="P22" s="2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</sheetData>
  <mergeCells count="3">
    <mergeCell ref="A1:G1"/>
    <mergeCell ref="H16:O16"/>
    <mergeCell ref="H17:O17"/>
  </mergeCells>
  <printOptions/>
  <pageMargins bottom="1.0" footer="0.0" header="0.0" left="0.75" right="0.75" top="1.0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4.43"/>
    <col customWidth="1" min="2" max="2" width="65.57"/>
    <col customWidth="1" min="3" max="3" width="18.86"/>
    <col customWidth="1" min="4" max="7" width="8.71"/>
    <col customWidth="1" min="8" max="8" width="23.0"/>
    <col customWidth="1" min="9" max="26" width="8.71"/>
  </cols>
  <sheetData>
    <row r="1" ht="15.75" customHeight="1">
      <c r="A1" s="1" t="s">
        <v>274</v>
      </c>
      <c r="B1" s="2"/>
      <c r="C1" s="2"/>
      <c r="D1" s="2"/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  <c r="Q1" s="5"/>
      <c r="R1" s="5"/>
      <c r="S1" s="5"/>
      <c r="T1" s="5"/>
      <c r="U1" s="5"/>
      <c r="V1" s="5"/>
      <c r="W1" s="5"/>
      <c r="X1" s="5"/>
      <c r="Y1" s="5"/>
      <c r="Z1" s="5"/>
    </row>
    <row r="2" ht="15.75" customHeight="1">
      <c r="A2" s="30" t="s">
        <v>1</v>
      </c>
      <c r="B2" s="31" t="s">
        <v>2</v>
      </c>
      <c r="C2" s="32" t="s">
        <v>3</v>
      </c>
      <c r="D2" s="7" t="s">
        <v>4</v>
      </c>
      <c r="E2" s="7" t="s">
        <v>5</v>
      </c>
      <c r="F2" s="7" t="s">
        <v>6</v>
      </c>
      <c r="G2" s="33" t="s">
        <v>7</v>
      </c>
      <c r="H2" s="4"/>
      <c r="I2" s="4"/>
      <c r="J2" s="4"/>
      <c r="K2" s="4"/>
      <c r="L2" s="4"/>
      <c r="M2" s="4"/>
      <c r="N2" s="4"/>
      <c r="O2" s="4"/>
      <c r="P2" s="4"/>
      <c r="Q2" s="5"/>
      <c r="R2" s="5"/>
      <c r="S2" s="5"/>
      <c r="T2" s="5"/>
      <c r="U2" s="5"/>
      <c r="V2" s="5"/>
      <c r="W2" s="5"/>
      <c r="X2" s="5"/>
      <c r="Y2" s="5"/>
      <c r="Z2" s="5"/>
    </row>
    <row r="3" ht="15.75" customHeight="1">
      <c r="A3" s="56" t="s">
        <v>275</v>
      </c>
      <c r="B3" s="57" t="s">
        <v>276</v>
      </c>
      <c r="C3" s="9" t="s">
        <v>104</v>
      </c>
      <c r="D3" s="9" t="s">
        <v>11</v>
      </c>
      <c r="E3" s="9" t="s">
        <v>11</v>
      </c>
      <c r="F3" s="9" t="s">
        <v>11</v>
      </c>
      <c r="G3" s="9" t="s">
        <v>11</v>
      </c>
      <c r="H3" s="4"/>
      <c r="I3" s="4"/>
      <c r="J3" s="4"/>
      <c r="K3" s="4"/>
      <c r="L3" s="4"/>
      <c r="M3" s="4"/>
      <c r="N3" s="4"/>
      <c r="O3" s="4"/>
      <c r="P3" s="4"/>
      <c r="Q3" s="5"/>
      <c r="R3" s="5"/>
      <c r="S3" s="5"/>
      <c r="T3" s="5"/>
      <c r="U3" s="5"/>
      <c r="V3" s="5"/>
      <c r="W3" s="5"/>
      <c r="X3" s="5"/>
      <c r="Y3" s="5"/>
      <c r="Z3" s="5"/>
    </row>
    <row r="4" ht="15.75" customHeight="1">
      <c r="A4" s="56" t="s">
        <v>277</v>
      </c>
      <c r="B4" s="57" t="s">
        <v>278</v>
      </c>
      <c r="C4" s="9" t="s">
        <v>104</v>
      </c>
      <c r="D4" s="9" t="s">
        <v>11</v>
      </c>
      <c r="E4" s="9" t="s">
        <v>11</v>
      </c>
      <c r="F4" s="9" t="s">
        <v>11</v>
      </c>
      <c r="G4" s="9" t="s">
        <v>11</v>
      </c>
      <c r="H4" s="10"/>
      <c r="I4" s="10"/>
      <c r="J4" s="10"/>
      <c r="K4" s="10"/>
      <c r="L4" s="10"/>
      <c r="M4" s="10"/>
      <c r="N4" s="10"/>
      <c r="O4" s="10"/>
      <c r="P4" s="10"/>
      <c r="Q4" s="5"/>
      <c r="R4" s="5"/>
      <c r="S4" s="5"/>
      <c r="T4" s="5"/>
      <c r="U4" s="5"/>
      <c r="V4" s="5"/>
      <c r="W4" s="5"/>
      <c r="X4" s="5"/>
      <c r="Y4" s="5"/>
      <c r="Z4" s="5"/>
    </row>
    <row r="5" ht="15.75" customHeight="1">
      <c r="A5" s="56" t="s">
        <v>279</v>
      </c>
      <c r="B5" s="57" t="s">
        <v>280</v>
      </c>
      <c r="C5" s="9" t="s">
        <v>94</v>
      </c>
      <c r="D5" s="9" t="s">
        <v>11</v>
      </c>
      <c r="E5" s="9" t="s">
        <v>11</v>
      </c>
      <c r="F5" s="9" t="s">
        <v>11</v>
      </c>
      <c r="G5" s="9" t="s">
        <v>11</v>
      </c>
      <c r="H5" s="11" t="s">
        <v>16</v>
      </c>
      <c r="I5" s="11" t="s">
        <v>17</v>
      </c>
      <c r="J5" s="11" t="s">
        <v>18</v>
      </c>
      <c r="K5" s="11" t="s">
        <v>17</v>
      </c>
      <c r="L5" s="11" t="s">
        <v>19</v>
      </c>
      <c r="M5" s="11" t="s">
        <v>17</v>
      </c>
      <c r="N5" s="11" t="s">
        <v>20</v>
      </c>
      <c r="O5" s="11" t="s">
        <v>17</v>
      </c>
      <c r="P5" s="12" t="s">
        <v>21</v>
      </c>
      <c r="Q5" s="5"/>
      <c r="R5" s="5"/>
      <c r="S5" s="5"/>
      <c r="T5" s="5"/>
      <c r="U5" s="5"/>
      <c r="V5" s="5"/>
      <c r="W5" s="5"/>
      <c r="X5" s="5"/>
      <c r="Y5" s="5"/>
      <c r="Z5" s="5"/>
    </row>
    <row r="6" ht="15.75" customHeight="1">
      <c r="A6" s="56" t="s">
        <v>281</v>
      </c>
      <c r="B6" s="57" t="s">
        <v>282</v>
      </c>
      <c r="C6" s="9" t="s">
        <v>178</v>
      </c>
      <c r="D6" s="9" t="s">
        <v>11</v>
      </c>
      <c r="E6" s="9" t="s">
        <v>11</v>
      </c>
      <c r="F6" s="9" t="s">
        <v>11</v>
      </c>
      <c r="G6" s="9" t="s">
        <v>11</v>
      </c>
      <c r="H6" s="13" t="s">
        <v>23</v>
      </c>
      <c r="I6" s="12">
        <f>countif(C:C,"a1")</f>
        <v>0</v>
      </c>
      <c r="J6" s="13" t="s">
        <v>24</v>
      </c>
      <c r="K6" s="14">
        <f>countif(C:C,"a2")</f>
        <v>0</v>
      </c>
      <c r="L6" s="13" t="s">
        <v>25</v>
      </c>
      <c r="M6" s="12">
        <f>countif(C:C,"a3")</f>
        <v>0</v>
      </c>
      <c r="N6" s="13" t="s">
        <v>26</v>
      </c>
      <c r="O6" s="12">
        <f>countif(C:C,"a4")</f>
        <v>0</v>
      </c>
      <c r="P6" s="12">
        <f t="shared" ref="P6:P16" si="1">sum(I6,K6,M6,O6)</f>
        <v>0</v>
      </c>
      <c r="Q6" s="5"/>
      <c r="R6" s="5"/>
      <c r="S6" s="5"/>
      <c r="T6" s="5"/>
      <c r="U6" s="5"/>
      <c r="V6" s="5"/>
      <c r="W6" s="5"/>
      <c r="X6" s="5"/>
      <c r="Y6" s="5"/>
      <c r="Z6" s="5"/>
    </row>
    <row r="7" ht="15.75" customHeight="1">
      <c r="A7" s="56" t="s">
        <v>283</v>
      </c>
      <c r="B7" s="57" t="s">
        <v>284</v>
      </c>
      <c r="C7" s="9" t="s">
        <v>285</v>
      </c>
      <c r="D7" s="9" t="s">
        <v>11</v>
      </c>
      <c r="E7" s="9" t="s">
        <v>11</v>
      </c>
      <c r="F7" s="9" t="s">
        <v>11</v>
      </c>
      <c r="G7" s="9" t="s">
        <v>11</v>
      </c>
      <c r="H7" s="13" t="s">
        <v>29</v>
      </c>
      <c r="I7" s="12">
        <f>countif(C:C,"b1")</f>
        <v>2</v>
      </c>
      <c r="J7" s="13" t="s">
        <v>30</v>
      </c>
      <c r="K7" s="12">
        <f>countif(C:C,"b2")</f>
        <v>0</v>
      </c>
      <c r="L7" s="13" t="s">
        <v>31</v>
      </c>
      <c r="M7" s="12">
        <f>countif(C:C,"b3")</f>
        <v>0</v>
      </c>
      <c r="N7" s="13" t="s">
        <v>32</v>
      </c>
      <c r="O7" s="12">
        <f>countif(C:C,"b4")</f>
        <v>0</v>
      </c>
      <c r="P7" s="12">
        <f t="shared" si="1"/>
        <v>2</v>
      </c>
      <c r="Q7" s="5"/>
      <c r="R7" s="5"/>
      <c r="S7" s="5"/>
      <c r="T7" s="5"/>
      <c r="U7" s="5"/>
      <c r="V7" s="5"/>
      <c r="W7" s="5"/>
      <c r="X7" s="5"/>
      <c r="Y7" s="5"/>
      <c r="Z7" s="5"/>
    </row>
    <row r="8" ht="15.75" customHeight="1">
      <c r="A8" s="58" t="s">
        <v>283</v>
      </c>
      <c r="B8" s="59" t="s">
        <v>286</v>
      </c>
      <c r="C8" s="9" t="s">
        <v>285</v>
      </c>
      <c r="D8" s="9" t="s">
        <v>11</v>
      </c>
      <c r="E8" s="9" t="s">
        <v>11</v>
      </c>
      <c r="F8" s="9" t="s">
        <v>11</v>
      </c>
      <c r="G8" s="9" t="s">
        <v>11</v>
      </c>
      <c r="H8" s="13" t="s">
        <v>34</v>
      </c>
      <c r="I8" s="12">
        <f>countif(C:C,"c1")</f>
        <v>0</v>
      </c>
      <c r="J8" s="13" t="s">
        <v>35</v>
      </c>
      <c r="K8" s="12">
        <v>0.0</v>
      </c>
      <c r="L8" s="13" t="s">
        <v>36</v>
      </c>
      <c r="M8" s="12">
        <f>countif(C:C,"c3")</f>
        <v>0</v>
      </c>
      <c r="N8" s="13" t="s">
        <v>37</v>
      </c>
      <c r="O8" s="12">
        <f>countif(C:C,"c4")</f>
        <v>0</v>
      </c>
      <c r="P8" s="12">
        <f t="shared" si="1"/>
        <v>0</v>
      </c>
      <c r="Q8" s="5"/>
      <c r="R8" s="5"/>
      <c r="S8" s="5"/>
      <c r="T8" s="5"/>
      <c r="U8" s="5"/>
      <c r="V8" s="5"/>
      <c r="W8" s="5"/>
      <c r="X8" s="5"/>
      <c r="Y8" s="5"/>
      <c r="Z8" s="5"/>
    </row>
    <row r="9" ht="15.75" customHeight="1">
      <c r="A9" s="50"/>
      <c r="B9" s="51"/>
      <c r="C9" s="52"/>
      <c r="D9" s="52"/>
      <c r="E9" s="52"/>
      <c r="F9" s="52"/>
      <c r="G9" s="53"/>
      <c r="H9" s="13" t="s">
        <v>40</v>
      </c>
      <c r="I9" s="14">
        <f>countif(C:C,"d1")</f>
        <v>1</v>
      </c>
      <c r="J9" s="13" t="s">
        <v>41</v>
      </c>
      <c r="K9" s="12">
        <f>countif(C:C,"d2")</f>
        <v>0</v>
      </c>
      <c r="L9" s="13" t="s">
        <v>42</v>
      </c>
      <c r="M9" s="12">
        <f>countif(C:C,"d3")</f>
        <v>0</v>
      </c>
      <c r="N9" s="13" t="s">
        <v>43</v>
      </c>
      <c r="O9" s="12">
        <f>countif(C:C,"d4")</f>
        <v>0</v>
      </c>
      <c r="P9" s="12">
        <f t="shared" si="1"/>
        <v>1</v>
      </c>
      <c r="Q9" s="5"/>
      <c r="R9" s="5"/>
      <c r="S9" s="5"/>
      <c r="T9" s="5"/>
      <c r="U9" s="5"/>
      <c r="V9" s="5"/>
      <c r="W9" s="5"/>
      <c r="X9" s="5"/>
      <c r="Y9" s="5"/>
      <c r="Z9" s="5"/>
    </row>
    <row r="10" ht="15.75" customHeight="1">
      <c r="A10" s="50"/>
      <c r="B10" s="51"/>
      <c r="C10" s="52"/>
      <c r="D10" s="52"/>
      <c r="E10" s="52"/>
      <c r="F10" s="52"/>
      <c r="G10" s="53"/>
      <c r="H10" s="13" t="s">
        <v>45</v>
      </c>
      <c r="I10" s="13">
        <f>countif(C:C,"e1")</f>
        <v>0</v>
      </c>
      <c r="J10" s="13" t="s">
        <v>46</v>
      </c>
      <c r="K10" s="13">
        <f>countif(C:C,"e2")</f>
        <v>0</v>
      </c>
      <c r="L10" s="13" t="s">
        <v>47</v>
      </c>
      <c r="M10" s="13">
        <f>countif(C:C,"e3")</f>
        <v>0</v>
      </c>
      <c r="N10" s="13" t="s">
        <v>48</v>
      </c>
      <c r="O10" s="13">
        <f>countif(C:C,"e4")</f>
        <v>0</v>
      </c>
      <c r="P10" s="13">
        <f t="shared" si="1"/>
        <v>0</v>
      </c>
      <c r="Q10" s="5"/>
      <c r="R10" s="5"/>
      <c r="S10" s="5"/>
      <c r="T10" s="5"/>
      <c r="U10" s="5"/>
      <c r="V10" s="5"/>
      <c r="W10" s="5"/>
      <c r="X10" s="5"/>
      <c r="Y10" s="5"/>
      <c r="Z10" s="5"/>
    </row>
    <row r="11" ht="15.75" customHeight="1">
      <c r="A11" s="50"/>
      <c r="B11" s="51"/>
      <c r="C11" s="52"/>
      <c r="D11" s="52"/>
      <c r="E11" s="52"/>
      <c r="F11" s="52"/>
      <c r="G11" s="53"/>
      <c r="H11" s="13" t="s">
        <v>51</v>
      </c>
      <c r="I11" s="15">
        <f>countif(C:C,"f1")</f>
        <v>0</v>
      </c>
      <c r="J11" s="13" t="s">
        <v>52</v>
      </c>
      <c r="K11" s="13">
        <f>countif(C:C,"f2")</f>
        <v>0</v>
      </c>
      <c r="L11" s="13" t="s">
        <v>53</v>
      </c>
      <c r="M11" s="13">
        <f>countif(C:C,"f3")</f>
        <v>0</v>
      </c>
      <c r="N11" s="13" t="s">
        <v>54</v>
      </c>
      <c r="O11" s="13">
        <f>countif(C:C,"f4")</f>
        <v>0</v>
      </c>
      <c r="P11" s="13">
        <f t="shared" si="1"/>
        <v>0</v>
      </c>
      <c r="Q11" s="5"/>
      <c r="R11" s="5"/>
      <c r="S11" s="5"/>
      <c r="T11" s="5"/>
      <c r="U11" s="5"/>
      <c r="V11" s="5"/>
      <c r="W11" s="5"/>
      <c r="X11" s="5"/>
      <c r="Y11" s="5"/>
      <c r="Z11" s="5"/>
    </row>
    <row r="12" ht="15.75" customHeight="1">
      <c r="A12" s="50"/>
      <c r="B12" s="51"/>
      <c r="C12" s="52"/>
      <c r="D12" s="52"/>
      <c r="E12" s="52"/>
      <c r="F12" s="52"/>
      <c r="G12" s="53"/>
      <c r="H12" s="13" t="s">
        <v>56</v>
      </c>
      <c r="I12" s="13">
        <f>countif(C:C,"g1")</f>
        <v>0</v>
      </c>
      <c r="J12" s="13" t="s">
        <v>57</v>
      </c>
      <c r="K12" s="13">
        <f>countif(C:C,"g2")</f>
        <v>0</v>
      </c>
      <c r="L12" s="13" t="s">
        <v>58</v>
      </c>
      <c r="M12" s="13">
        <f>countif(C:C,"g3")</f>
        <v>0</v>
      </c>
      <c r="N12" s="13" t="s">
        <v>59</v>
      </c>
      <c r="O12" s="13">
        <f>countif(C:C,"g4")</f>
        <v>0</v>
      </c>
      <c r="P12" s="13">
        <f t="shared" si="1"/>
        <v>0</v>
      </c>
      <c r="Q12" s="5"/>
      <c r="R12" s="5"/>
      <c r="S12" s="5"/>
      <c r="T12" s="5"/>
      <c r="U12" s="5"/>
      <c r="V12" s="5"/>
      <c r="W12" s="5"/>
      <c r="X12" s="5"/>
      <c r="Y12" s="5"/>
      <c r="Z12" s="5"/>
    </row>
    <row r="13" ht="15.75" customHeight="1">
      <c r="A13" s="50"/>
      <c r="B13" s="51"/>
      <c r="C13" s="52"/>
      <c r="D13" s="52"/>
      <c r="E13" s="52"/>
      <c r="F13" s="52"/>
      <c r="G13" s="53"/>
      <c r="H13" s="13" t="s">
        <v>61</v>
      </c>
      <c r="I13" s="13">
        <f>countif(C:C,"h1")</f>
        <v>0</v>
      </c>
      <c r="J13" s="13" t="s">
        <v>62</v>
      </c>
      <c r="K13" s="13">
        <f>countif(C:C,"h2")</f>
        <v>0</v>
      </c>
      <c r="L13" s="13" t="s">
        <v>63</v>
      </c>
      <c r="M13" s="13">
        <f>countif(C:C,"h3")</f>
        <v>1</v>
      </c>
      <c r="N13" s="13" t="s">
        <v>64</v>
      </c>
      <c r="O13" s="13">
        <f>countif(C:C,"h4")</f>
        <v>0</v>
      </c>
      <c r="P13" s="13">
        <f t="shared" si="1"/>
        <v>1</v>
      </c>
      <c r="Q13" s="5"/>
      <c r="R13" s="5"/>
      <c r="S13" s="5"/>
      <c r="T13" s="5"/>
      <c r="U13" s="5"/>
      <c r="V13" s="5"/>
      <c r="W13" s="5"/>
      <c r="X13" s="5"/>
      <c r="Y13" s="5"/>
      <c r="Z13" s="5"/>
    </row>
    <row r="14" ht="15.75" customHeight="1">
      <c r="A14" s="50"/>
      <c r="B14" s="51"/>
      <c r="C14" s="52"/>
      <c r="D14" s="52"/>
      <c r="E14" s="52"/>
      <c r="F14" s="52"/>
      <c r="G14" s="53"/>
      <c r="H14" s="16" t="s">
        <v>66</v>
      </c>
      <c r="I14" s="13">
        <f>countif(C:C,"i1")</f>
        <v>0</v>
      </c>
      <c r="J14" s="16" t="s">
        <v>67</v>
      </c>
      <c r="K14" s="13">
        <f>countif(C:C,"i2")</f>
        <v>0</v>
      </c>
      <c r="L14" s="16" t="s">
        <v>68</v>
      </c>
      <c r="M14" s="13">
        <f>countif(C:C,"i3")</f>
        <v>0</v>
      </c>
      <c r="N14" s="16" t="s">
        <v>69</v>
      </c>
      <c r="O14" s="13">
        <f>countif(C:C,"i4")</f>
        <v>0</v>
      </c>
      <c r="P14" s="13">
        <f t="shared" si="1"/>
        <v>0</v>
      </c>
      <c r="Q14" s="5"/>
      <c r="R14" s="5"/>
      <c r="S14" s="5"/>
      <c r="T14" s="5"/>
      <c r="U14" s="5"/>
      <c r="V14" s="5"/>
      <c r="W14" s="5"/>
      <c r="X14" s="5"/>
      <c r="Y14" s="5"/>
      <c r="Z14" s="5"/>
    </row>
    <row r="15" ht="15.75" customHeight="1">
      <c r="A15" s="50"/>
      <c r="B15" s="60"/>
      <c r="C15" s="52"/>
      <c r="D15" s="52"/>
      <c r="E15" s="52"/>
      <c r="F15" s="52"/>
      <c r="G15" s="53"/>
      <c r="H15" s="16" t="s">
        <v>73</v>
      </c>
      <c r="I15" s="13">
        <f>countif(C:C,"j1")</f>
        <v>0</v>
      </c>
      <c r="J15" s="16" t="s">
        <v>74</v>
      </c>
      <c r="K15" s="13">
        <f>countif(C:C,"j2")</f>
        <v>0</v>
      </c>
      <c r="L15" s="16" t="s">
        <v>75</v>
      </c>
      <c r="M15" s="13">
        <f>countif(C:C,"j3")</f>
        <v>0</v>
      </c>
      <c r="N15" s="16" t="s">
        <v>76</v>
      </c>
      <c r="O15" s="13">
        <f>countif(C:C,"j4")</f>
        <v>0</v>
      </c>
      <c r="P15" s="13">
        <f t="shared" si="1"/>
        <v>0</v>
      </c>
      <c r="Q15" s="5"/>
      <c r="R15" s="5"/>
      <c r="S15" s="5"/>
      <c r="T15" s="5"/>
      <c r="U15" s="5"/>
      <c r="V15" s="5"/>
      <c r="W15" s="5"/>
      <c r="X15" s="5"/>
      <c r="Y15" s="5"/>
      <c r="Z15" s="5"/>
    </row>
    <row r="16" ht="15.75" customHeight="1">
      <c r="A16" s="50"/>
      <c r="B16" s="51"/>
      <c r="C16" s="52"/>
      <c r="D16" s="52"/>
      <c r="E16" s="52"/>
      <c r="F16" s="52"/>
      <c r="G16" s="53"/>
      <c r="H16" s="17" t="s">
        <v>78</v>
      </c>
      <c r="I16" s="18"/>
      <c r="J16" s="18"/>
      <c r="K16" s="18"/>
      <c r="L16" s="18"/>
      <c r="M16" s="18"/>
      <c r="N16" s="18"/>
      <c r="O16" s="19"/>
      <c r="P16" s="13">
        <f t="shared" si="1"/>
        <v>0</v>
      </c>
      <c r="Q16" s="5"/>
      <c r="R16" s="5"/>
      <c r="S16" s="5"/>
      <c r="T16" s="5"/>
      <c r="U16" s="5"/>
      <c r="V16" s="5"/>
      <c r="W16" s="5"/>
      <c r="X16" s="5"/>
      <c r="Y16" s="5"/>
      <c r="Z16" s="5"/>
    </row>
    <row r="17" ht="15.75" customHeight="1">
      <c r="A17" s="50"/>
      <c r="B17" s="51"/>
      <c r="C17" s="52"/>
      <c r="D17" s="52"/>
      <c r="E17" s="52"/>
      <c r="F17" s="52"/>
      <c r="G17" s="53"/>
      <c r="H17" s="20" t="s">
        <v>81</v>
      </c>
      <c r="I17" s="18"/>
      <c r="J17" s="18"/>
      <c r="K17" s="18"/>
      <c r="L17" s="18"/>
      <c r="M17" s="18"/>
      <c r="N17" s="18"/>
      <c r="O17" s="19"/>
      <c r="P17" s="13">
        <f>sum(P6:P16)</f>
        <v>4</v>
      </c>
      <c r="Q17" s="5"/>
      <c r="R17" s="5"/>
      <c r="S17" s="5"/>
      <c r="T17" s="5"/>
      <c r="U17" s="5"/>
      <c r="V17" s="5"/>
      <c r="W17" s="5"/>
      <c r="X17" s="5"/>
      <c r="Y17" s="5"/>
      <c r="Z17" s="5"/>
    </row>
    <row r="18" ht="15.75" customHeight="1">
      <c r="A18" s="50"/>
      <c r="B18" s="51"/>
      <c r="C18" s="54"/>
      <c r="D18" s="52"/>
      <c r="E18" s="52"/>
      <c r="F18" s="52"/>
      <c r="G18" s="53"/>
      <c r="H18" s="21"/>
      <c r="I18" s="22" t="s">
        <v>83</v>
      </c>
      <c r="J18" s="23" t="s">
        <v>84</v>
      </c>
      <c r="K18" s="24"/>
      <c r="L18" s="25"/>
      <c r="M18" s="25"/>
      <c r="N18" s="25"/>
      <c r="O18" s="25"/>
      <c r="P18" s="2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ht="15.75" customHeight="1">
      <c r="A19" s="50"/>
      <c r="B19" s="51"/>
      <c r="C19" s="52"/>
      <c r="D19" s="52"/>
      <c r="E19" s="52"/>
      <c r="F19" s="52"/>
      <c r="G19" s="53"/>
      <c r="H19" s="26" t="s">
        <v>4</v>
      </c>
      <c r="I19" s="22">
        <f>countif(D:D,"o")</f>
        <v>0</v>
      </c>
      <c r="J19" s="22">
        <f>countif(D:D,"x")</f>
        <v>6</v>
      </c>
      <c r="K19" s="24"/>
      <c r="L19" s="25"/>
      <c r="M19" s="25"/>
      <c r="N19" s="25"/>
      <c r="O19" s="25"/>
      <c r="P19" s="2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ht="15.75" customHeight="1">
      <c r="A20" s="50"/>
      <c r="B20" s="51"/>
      <c r="C20" s="52"/>
      <c r="D20" s="52"/>
      <c r="E20" s="52"/>
      <c r="F20" s="52"/>
      <c r="G20" s="53"/>
      <c r="H20" s="26" t="s">
        <v>5</v>
      </c>
      <c r="I20" s="22">
        <f>countif(E:E,"o")</f>
        <v>0</v>
      </c>
      <c r="J20" s="22">
        <f>countif(E:E,"x")</f>
        <v>6</v>
      </c>
      <c r="K20" s="25"/>
      <c r="L20" s="25"/>
      <c r="M20" s="25"/>
      <c r="N20" s="25"/>
      <c r="O20" s="25"/>
      <c r="P20" s="2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ht="15.75" customHeight="1">
      <c r="A21" s="50"/>
      <c r="B21" s="51"/>
      <c r="C21" s="54"/>
      <c r="D21" s="4"/>
      <c r="E21" s="54"/>
      <c r="F21" s="54"/>
      <c r="G21" s="55"/>
      <c r="H21" s="26" t="s">
        <v>6</v>
      </c>
      <c r="I21" s="22">
        <f>countif(F:F,"o")</f>
        <v>0</v>
      </c>
      <c r="J21" s="22">
        <f>countif(F:F,"x")</f>
        <v>6</v>
      </c>
      <c r="K21" s="25"/>
      <c r="L21" s="25"/>
      <c r="M21" s="25"/>
      <c r="N21" s="25"/>
      <c r="O21" s="25"/>
      <c r="P21" s="2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ht="15.75" customHeight="1">
      <c r="A22" s="50"/>
      <c r="B22" s="51"/>
      <c r="C22" s="52"/>
      <c r="D22" s="4"/>
      <c r="E22" s="54"/>
      <c r="F22" s="54"/>
      <c r="G22" s="55"/>
      <c r="H22" s="27" t="s">
        <v>7</v>
      </c>
      <c r="I22" s="22">
        <f>countif(G:G,"o")</f>
        <v>0</v>
      </c>
      <c r="J22" s="22">
        <f>countif(G:G,"x")</f>
        <v>6</v>
      </c>
      <c r="K22" s="25"/>
      <c r="L22" s="25"/>
      <c r="M22" s="25"/>
      <c r="N22" s="25"/>
      <c r="O22" s="25"/>
      <c r="P22" s="2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</sheetData>
  <mergeCells count="3">
    <mergeCell ref="A1:G1"/>
    <mergeCell ref="H16:O16"/>
    <mergeCell ref="H17:O17"/>
  </mergeCells>
  <printOptions/>
  <pageMargins bottom="1.0" footer="0.0" header="0.0" left="0.75" right="0.75" top="1.0"/>
  <pageSetup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6.0"/>
    <col customWidth="1" min="2" max="2" width="46.71"/>
    <col customWidth="1" min="3" max="3" width="19.43"/>
    <col customWidth="1" min="4" max="7" width="8.71"/>
    <col customWidth="1" min="8" max="8" width="16.0"/>
    <col customWidth="1" min="9" max="24" width="8.71"/>
  </cols>
  <sheetData>
    <row r="1" ht="15.75" customHeight="1">
      <c r="A1" s="61" t="s">
        <v>287</v>
      </c>
      <c r="B1" s="2"/>
      <c r="C1" s="2"/>
      <c r="D1" s="2"/>
      <c r="E1" s="2"/>
      <c r="F1" s="2"/>
      <c r="G1" s="3"/>
      <c r="H1" s="62"/>
      <c r="I1" s="62"/>
      <c r="J1" s="62"/>
      <c r="K1" s="62"/>
      <c r="L1" s="62"/>
      <c r="M1" s="62"/>
      <c r="N1" s="62"/>
      <c r="O1" s="62"/>
      <c r="P1" s="62"/>
      <c r="Q1" s="5"/>
      <c r="R1" s="5"/>
      <c r="S1" s="5"/>
      <c r="T1" s="5"/>
      <c r="U1" s="5"/>
      <c r="V1" s="5"/>
    </row>
    <row r="2" ht="15.75" customHeight="1">
      <c r="A2" s="63" t="s">
        <v>1</v>
      </c>
      <c r="B2" s="64" t="s">
        <v>2</v>
      </c>
      <c r="C2" s="65" t="s">
        <v>3</v>
      </c>
      <c r="D2" s="66" t="s">
        <v>4</v>
      </c>
      <c r="E2" s="66" t="s">
        <v>5</v>
      </c>
      <c r="F2" s="66" t="s">
        <v>6</v>
      </c>
      <c r="G2" s="67" t="s">
        <v>7</v>
      </c>
      <c r="H2" s="62"/>
      <c r="I2" s="62"/>
      <c r="J2" s="62"/>
      <c r="K2" s="62"/>
      <c r="L2" s="62"/>
      <c r="M2" s="62"/>
      <c r="N2" s="62"/>
      <c r="O2" s="62"/>
      <c r="P2" s="62"/>
      <c r="Q2" s="5"/>
      <c r="R2" s="5"/>
      <c r="S2" s="5"/>
      <c r="T2" s="5"/>
      <c r="U2" s="5"/>
      <c r="V2" s="5"/>
    </row>
    <row r="3" ht="15.75" customHeight="1">
      <c r="A3" s="40" t="s">
        <v>288</v>
      </c>
      <c r="B3" s="41" t="s">
        <v>289</v>
      </c>
      <c r="C3" s="9" t="s">
        <v>228</v>
      </c>
      <c r="D3" s="9" t="s">
        <v>11</v>
      </c>
      <c r="E3" s="9" t="s">
        <v>11</v>
      </c>
      <c r="F3" s="9" t="s">
        <v>11</v>
      </c>
      <c r="G3" s="9" t="s">
        <v>11</v>
      </c>
      <c r="H3" s="62"/>
      <c r="I3" s="62"/>
      <c r="J3" s="62"/>
      <c r="K3" s="62"/>
      <c r="L3" s="62"/>
      <c r="M3" s="62"/>
      <c r="N3" s="62"/>
      <c r="O3" s="62"/>
      <c r="P3" s="62"/>
      <c r="Q3" s="5"/>
      <c r="R3" s="5"/>
      <c r="S3" s="5"/>
      <c r="T3" s="5"/>
      <c r="U3" s="5"/>
      <c r="V3" s="5"/>
    </row>
    <row r="4" ht="15.75" customHeight="1">
      <c r="A4" s="40" t="s">
        <v>192</v>
      </c>
      <c r="B4" s="41" t="s">
        <v>290</v>
      </c>
      <c r="C4" s="9" t="s">
        <v>10</v>
      </c>
      <c r="D4" s="9" t="s">
        <v>11</v>
      </c>
      <c r="E4" s="9" t="s">
        <v>11</v>
      </c>
      <c r="F4" s="9" t="s">
        <v>11</v>
      </c>
      <c r="G4" s="9" t="s">
        <v>11</v>
      </c>
      <c r="H4" s="68"/>
      <c r="I4" s="68"/>
      <c r="J4" s="68"/>
      <c r="K4" s="68"/>
      <c r="L4" s="68"/>
      <c r="M4" s="68"/>
      <c r="N4" s="68"/>
      <c r="O4" s="68"/>
      <c r="P4" s="68"/>
      <c r="Q4" s="5"/>
      <c r="R4" s="5"/>
      <c r="S4" s="5"/>
      <c r="T4" s="5"/>
      <c r="U4" s="5"/>
      <c r="V4" s="5"/>
    </row>
    <row r="5" ht="15.75" customHeight="1">
      <c r="A5" s="40" t="s">
        <v>279</v>
      </c>
      <c r="B5" s="41" t="s">
        <v>291</v>
      </c>
      <c r="C5" s="9" t="s">
        <v>94</v>
      </c>
      <c r="D5" s="9" t="s">
        <v>11</v>
      </c>
      <c r="E5" s="9" t="s">
        <v>11</v>
      </c>
      <c r="F5" s="9" t="s">
        <v>11</v>
      </c>
      <c r="G5" s="9" t="s">
        <v>11</v>
      </c>
      <c r="H5" s="69" t="s">
        <v>16</v>
      </c>
      <c r="I5" s="69" t="s">
        <v>17</v>
      </c>
      <c r="J5" s="69" t="s">
        <v>18</v>
      </c>
      <c r="K5" s="69" t="s">
        <v>17</v>
      </c>
      <c r="L5" s="69" t="s">
        <v>19</v>
      </c>
      <c r="M5" s="69" t="s">
        <v>17</v>
      </c>
      <c r="N5" s="69" t="s">
        <v>20</v>
      </c>
      <c r="O5" s="69" t="s">
        <v>17</v>
      </c>
      <c r="P5" s="70" t="s">
        <v>21</v>
      </c>
      <c r="Q5" s="5"/>
      <c r="R5" s="5"/>
      <c r="S5" s="5"/>
      <c r="T5" s="5"/>
      <c r="U5" s="5"/>
      <c r="V5" s="5"/>
    </row>
    <row r="6" ht="15.75" customHeight="1">
      <c r="A6" s="40" t="s">
        <v>134</v>
      </c>
      <c r="B6" s="41" t="s">
        <v>292</v>
      </c>
      <c r="C6" s="9" t="s">
        <v>10</v>
      </c>
      <c r="D6" s="9" t="s">
        <v>11</v>
      </c>
      <c r="E6" s="9" t="s">
        <v>11</v>
      </c>
      <c r="F6" s="9" t="s">
        <v>11</v>
      </c>
      <c r="G6" s="9" t="s">
        <v>11</v>
      </c>
      <c r="H6" s="71" t="s">
        <v>23</v>
      </c>
      <c r="I6" s="70">
        <f>countif(C:C,"a1")</f>
        <v>0</v>
      </c>
      <c r="J6" s="71" t="s">
        <v>24</v>
      </c>
      <c r="K6" s="14">
        <f>countif(C:C,"a2")</f>
        <v>1</v>
      </c>
      <c r="L6" s="71" t="s">
        <v>25</v>
      </c>
      <c r="M6" s="70">
        <f>countif(C:C,"a3")</f>
        <v>0</v>
      </c>
      <c r="N6" s="71" t="s">
        <v>26</v>
      </c>
      <c r="O6" s="70">
        <f>countif(C:C,"a4")</f>
        <v>0</v>
      </c>
      <c r="P6" s="70">
        <f t="shared" ref="P6:P16" si="1">sum(I6,K6,M6,O6)</f>
        <v>1</v>
      </c>
      <c r="Q6" s="5"/>
      <c r="R6" s="5"/>
      <c r="S6" s="5"/>
      <c r="T6" s="5"/>
      <c r="U6" s="5"/>
      <c r="V6" s="5"/>
    </row>
    <row r="7" ht="15.75" customHeight="1">
      <c r="A7" s="40" t="s">
        <v>159</v>
      </c>
      <c r="B7" s="41" t="s">
        <v>293</v>
      </c>
      <c r="C7" s="9" t="s">
        <v>117</v>
      </c>
      <c r="D7" s="9" t="s">
        <v>11</v>
      </c>
      <c r="E7" s="9" t="s">
        <v>11</v>
      </c>
      <c r="F7" s="9" t="s">
        <v>11</v>
      </c>
      <c r="G7" s="9" t="s">
        <v>11</v>
      </c>
      <c r="H7" s="71" t="s">
        <v>29</v>
      </c>
      <c r="I7" s="70">
        <f>countif(C:C,"b1")</f>
        <v>1</v>
      </c>
      <c r="J7" s="71" t="s">
        <v>30</v>
      </c>
      <c r="K7" s="70">
        <f>countif(C:C,"b2")</f>
        <v>0</v>
      </c>
      <c r="L7" s="71" t="s">
        <v>31</v>
      </c>
      <c r="M7" s="70">
        <f>countif(C:C,"b3")</f>
        <v>0</v>
      </c>
      <c r="N7" s="71" t="s">
        <v>32</v>
      </c>
      <c r="O7" s="70">
        <f>countif(C:C,"b4")</f>
        <v>0</v>
      </c>
      <c r="P7" s="70">
        <f t="shared" si="1"/>
        <v>1</v>
      </c>
      <c r="Q7" s="5"/>
      <c r="R7" s="5"/>
      <c r="S7" s="5"/>
      <c r="T7" s="5"/>
      <c r="U7" s="5"/>
      <c r="V7" s="5"/>
    </row>
    <row r="8" ht="15.75" customHeight="1">
      <c r="A8" s="40" t="s">
        <v>156</v>
      </c>
      <c r="B8" s="41" t="s">
        <v>294</v>
      </c>
      <c r="C8" s="9" t="s">
        <v>94</v>
      </c>
      <c r="D8" s="9" t="s">
        <v>11</v>
      </c>
      <c r="E8" s="9" t="s">
        <v>11</v>
      </c>
      <c r="F8" s="9" t="s">
        <v>11</v>
      </c>
      <c r="G8" s="9" t="s">
        <v>11</v>
      </c>
      <c r="H8" s="71" t="s">
        <v>34</v>
      </c>
      <c r="I8" s="70">
        <f>countif(C:C,"c1")</f>
        <v>0</v>
      </c>
      <c r="J8" s="71" t="s">
        <v>35</v>
      </c>
      <c r="K8" s="70">
        <v>0.0</v>
      </c>
      <c r="L8" s="71" t="s">
        <v>36</v>
      </c>
      <c r="M8" s="70">
        <f>countif(C:C,"c3")</f>
        <v>0</v>
      </c>
      <c r="N8" s="71" t="s">
        <v>37</v>
      </c>
      <c r="O8" s="70">
        <f>countif(C:C,"c4")</f>
        <v>0</v>
      </c>
      <c r="P8" s="70">
        <f t="shared" si="1"/>
        <v>0</v>
      </c>
      <c r="Q8" s="5"/>
      <c r="R8" s="5"/>
      <c r="S8" s="5"/>
      <c r="T8" s="5"/>
      <c r="U8" s="5"/>
      <c r="V8" s="5"/>
    </row>
    <row r="9" ht="15.75" customHeight="1">
      <c r="A9" s="40" t="s">
        <v>148</v>
      </c>
      <c r="B9" s="41" t="s">
        <v>295</v>
      </c>
      <c r="C9" s="9" t="s">
        <v>104</v>
      </c>
      <c r="D9" s="9" t="s">
        <v>11</v>
      </c>
      <c r="E9" s="9" t="s">
        <v>11</v>
      </c>
      <c r="F9" s="9" t="s">
        <v>11</v>
      </c>
      <c r="G9" s="9" t="s">
        <v>11</v>
      </c>
      <c r="H9" s="71" t="s">
        <v>40</v>
      </c>
      <c r="I9" s="14">
        <f>countif(C:C,"d1")</f>
        <v>2</v>
      </c>
      <c r="J9" s="71" t="s">
        <v>41</v>
      </c>
      <c r="K9" s="70">
        <f>countif(C:C,"d2")</f>
        <v>0</v>
      </c>
      <c r="L9" s="71" t="s">
        <v>42</v>
      </c>
      <c r="M9" s="70">
        <f>countif(C:C,"d3")</f>
        <v>0</v>
      </c>
      <c r="N9" s="71" t="s">
        <v>43</v>
      </c>
      <c r="O9" s="70">
        <f>countif(C:C,"d4")</f>
        <v>0</v>
      </c>
      <c r="P9" s="70">
        <f t="shared" si="1"/>
        <v>2</v>
      </c>
      <c r="Q9" s="5"/>
      <c r="R9" s="5"/>
      <c r="S9" s="5"/>
      <c r="T9" s="5"/>
      <c r="U9" s="5"/>
      <c r="V9" s="5"/>
    </row>
    <row r="10" ht="15.75" customHeight="1">
      <c r="A10" s="40" t="s">
        <v>296</v>
      </c>
      <c r="B10" s="41" t="s">
        <v>297</v>
      </c>
      <c r="C10" s="9" t="s">
        <v>72</v>
      </c>
      <c r="D10" s="9" t="s">
        <v>11</v>
      </c>
      <c r="E10" s="9" t="s">
        <v>11</v>
      </c>
      <c r="F10" s="9" t="s">
        <v>11</v>
      </c>
      <c r="G10" s="9" t="s">
        <v>11</v>
      </c>
      <c r="H10" s="71" t="s">
        <v>45</v>
      </c>
      <c r="I10" s="71">
        <f>countif(C:C,"e1")</f>
        <v>0</v>
      </c>
      <c r="J10" s="71" t="s">
        <v>46</v>
      </c>
      <c r="K10" s="71">
        <f>countif(C:C,"e2")</f>
        <v>0</v>
      </c>
      <c r="L10" s="71" t="s">
        <v>47</v>
      </c>
      <c r="M10" s="71">
        <f>countif(C:C,"e3")</f>
        <v>0</v>
      </c>
      <c r="N10" s="71" t="s">
        <v>48</v>
      </c>
      <c r="O10" s="71">
        <f>countif(C:C,"e4")</f>
        <v>0</v>
      </c>
      <c r="P10" s="71">
        <f t="shared" si="1"/>
        <v>0</v>
      </c>
      <c r="Q10" s="5"/>
      <c r="R10" s="5"/>
      <c r="S10" s="5"/>
      <c r="T10" s="5"/>
      <c r="U10" s="5"/>
      <c r="V10" s="5"/>
    </row>
    <row r="11" ht="15.75" customHeight="1">
      <c r="A11" s="40" t="s">
        <v>296</v>
      </c>
      <c r="B11" s="41" t="s">
        <v>298</v>
      </c>
      <c r="C11" s="9" t="s">
        <v>72</v>
      </c>
      <c r="D11" s="9" t="s">
        <v>11</v>
      </c>
      <c r="E11" s="9" t="s">
        <v>11</v>
      </c>
      <c r="F11" s="9" t="s">
        <v>11</v>
      </c>
      <c r="G11" s="9" t="s">
        <v>11</v>
      </c>
      <c r="H11" s="71" t="s">
        <v>51</v>
      </c>
      <c r="I11" s="15">
        <f>countif(C:C,"f1")</f>
        <v>2</v>
      </c>
      <c r="J11" s="71" t="s">
        <v>52</v>
      </c>
      <c r="K11" s="71">
        <f>countif(C:C,"f2")</f>
        <v>0</v>
      </c>
      <c r="L11" s="71" t="s">
        <v>53</v>
      </c>
      <c r="M11" s="71">
        <f>countif(C:C,"f3")</f>
        <v>0</v>
      </c>
      <c r="N11" s="71" t="s">
        <v>54</v>
      </c>
      <c r="O11" s="71">
        <f>countif(C:C,"f4")</f>
        <v>0</v>
      </c>
      <c r="P11" s="71">
        <f t="shared" si="1"/>
        <v>2</v>
      </c>
      <c r="Q11" s="5"/>
      <c r="R11" s="5"/>
      <c r="S11" s="5"/>
      <c r="T11" s="5"/>
      <c r="U11" s="5"/>
      <c r="V11" s="5"/>
    </row>
    <row r="12" ht="15.75" customHeight="1">
      <c r="A12" s="40" t="s">
        <v>296</v>
      </c>
      <c r="B12" s="41" t="s">
        <v>299</v>
      </c>
      <c r="C12" s="9" t="s">
        <v>72</v>
      </c>
      <c r="D12" s="9" t="s">
        <v>11</v>
      </c>
      <c r="E12" s="9" t="s">
        <v>11</v>
      </c>
      <c r="F12" s="9" t="s">
        <v>11</v>
      </c>
      <c r="G12" s="9" t="s">
        <v>11</v>
      </c>
      <c r="H12" s="71" t="s">
        <v>56</v>
      </c>
      <c r="I12" s="71">
        <f>countif(C:C,"g1")</f>
        <v>0</v>
      </c>
      <c r="J12" s="71" t="s">
        <v>57</v>
      </c>
      <c r="K12" s="71">
        <f>countif(C:C,"g2")</f>
        <v>0</v>
      </c>
      <c r="L12" s="71" t="s">
        <v>58</v>
      </c>
      <c r="M12" s="71">
        <f>countif(C:C,"g3")</f>
        <v>0</v>
      </c>
      <c r="N12" s="71" t="s">
        <v>59</v>
      </c>
      <c r="O12" s="71">
        <f>countif(C:C,"g4")</f>
        <v>0</v>
      </c>
      <c r="P12" s="71">
        <f t="shared" si="1"/>
        <v>0</v>
      </c>
      <c r="Q12" s="5"/>
      <c r="R12" s="5"/>
      <c r="S12" s="5"/>
      <c r="T12" s="5"/>
      <c r="U12" s="5"/>
      <c r="V12" s="5"/>
    </row>
    <row r="13" ht="15.75" customHeight="1">
      <c r="A13" s="50"/>
      <c r="B13" s="51"/>
      <c r="C13" s="52"/>
      <c r="D13" s="52"/>
      <c r="E13" s="52"/>
      <c r="F13" s="52"/>
      <c r="G13" s="53"/>
      <c r="H13" s="71" t="s">
        <v>61</v>
      </c>
      <c r="I13" s="71">
        <f>countif(C:C,"h1")</f>
        <v>1</v>
      </c>
      <c r="J13" s="71" t="s">
        <v>62</v>
      </c>
      <c r="K13" s="71">
        <f>countif(C:C,"h2")</f>
        <v>0</v>
      </c>
      <c r="L13" s="71" t="s">
        <v>63</v>
      </c>
      <c r="M13" s="71">
        <f>countif(C:C,"h3")</f>
        <v>0</v>
      </c>
      <c r="N13" s="71" t="s">
        <v>64</v>
      </c>
      <c r="O13" s="71">
        <f>countif(C:C,"h4")</f>
        <v>0</v>
      </c>
      <c r="P13" s="71">
        <f t="shared" si="1"/>
        <v>1</v>
      </c>
      <c r="Q13" s="5"/>
      <c r="R13" s="5"/>
      <c r="S13" s="5"/>
      <c r="T13" s="5"/>
      <c r="U13" s="5"/>
      <c r="V13" s="5"/>
    </row>
    <row r="14" ht="15.75" customHeight="1">
      <c r="A14" s="50"/>
      <c r="B14" s="51"/>
      <c r="C14" s="52"/>
      <c r="D14" s="52"/>
      <c r="E14" s="52"/>
      <c r="F14" s="52"/>
      <c r="G14" s="53"/>
      <c r="H14" s="72" t="s">
        <v>66</v>
      </c>
      <c r="I14" s="71">
        <f>countif(C:C,"i1")</f>
        <v>0</v>
      </c>
      <c r="J14" s="72" t="s">
        <v>67</v>
      </c>
      <c r="K14" s="71">
        <f>countif(C:C,"i2")</f>
        <v>0</v>
      </c>
      <c r="L14" s="72" t="s">
        <v>68</v>
      </c>
      <c r="M14" s="71">
        <f>countif(C:C,"i3")</f>
        <v>3</v>
      </c>
      <c r="N14" s="72" t="s">
        <v>69</v>
      </c>
      <c r="O14" s="71">
        <f>countif(C:C,"i4")</f>
        <v>0</v>
      </c>
      <c r="P14" s="71">
        <f t="shared" si="1"/>
        <v>3</v>
      </c>
      <c r="Q14" s="5"/>
      <c r="R14" s="5"/>
      <c r="S14" s="5"/>
      <c r="T14" s="5"/>
      <c r="U14" s="5"/>
      <c r="V14" s="5"/>
    </row>
    <row r="15" ht="15.75" customHeight="1">
      <c r="A15" s="50"/>
      <c r="B15" s="51"/>
      <c r="C15" s="73"/>
      <c r="D15" s="73"/>
      <c r="E15" s="73"/>
      <c r="F15" s="73"/>
      <c r="G15" s="74"/>
      <c r="H15" s="72" t="s">
        <v>73</v>
      </c>
      <c r="I15" s="71">
        <f>countif(C:C,"j1")</f>
        <v>0</v>
      </c>
      <c r="J15" s="72" t="s">
        <v>74</v>
      </c>
      <c r="K15" s="71">
        <f>countif(C:C,"j2")</f>
        <v>0</v>
      </c>
      <c r="L15" s="72" t="s">
        <v>75</v>
      </c>
      <c r="M15" s="71">
        <f>countif(C:C,"j3")</f>
        <v>0</v>
      </c>
      <c r="N15" s="72" t="s">
        <v>76</v>
      </c>
      <c r="O15" s="71">
        <f>countif(C:C,"j4")</f>
        <v>0</v>
      </c>
      <c r="P15" s="71">
        <f t="shared" si="1"/>
        <v>0</v>
      </c>
      <c r="Q15" s="5"/>
      <c r="R15" s="5"/>
      <c r="S15" s="5"/>
      <c r="T15" s="5"/>
      <c r="U15" s="5"/>
      <c r="V15" s="5"/>
    </row>
    <row r="16" ht="15.75" customHeight="1">
      <c r="A16" s="50"/>
      <c r="B16" s="51"/>
      <c r="C16" s="73"/>
      <c r="D16" s="73"/>
      <c r="E16" s="73"/>
      <c r="F16" s="73"/>
      <c r="G16" s="74"/>
      <c r="H16" s="75" t="s">
        <v>78</v>
      </c>
      <c r="I16" s="18"/>
      <c r="J16" s="18"/>
      <c r="K16" s="18"/>
      <c r="L16" s="18"/>
      <c r="M16" s="18"/>
      <c r="N16" s="18"/>
      <c r="O16" s="19"/>
      <c r="P16" s="71">
        <f t="shared" si="1"/>
        <v>0</v>
      </c>
      <c r="Q16" s="5"/>
      <c r="R16" s="5"/>
      <c r="S16" s="5"/>
      <c r="T16" s="5"/>
      <c r="U16" s="5"/>
      <c r="V16" s="5"/>
    </row>
    <row r="17" ht="15.75" customHeight="1">
      <c r="A17" s="50"/>
      <c r="B17" s="51"/>
      <c r="C17" s="73"/>
      <c r="D17" s="73"/>
      <c r="E17" s="73"/>
      <c r="F17" s="73"/>
      <c r="G17" s="74"/>
      <c r="H17" s="76" t="s">
        <v>81</v>
      </c>
      <c r="I17" s="18"/>
      <c r="J17" s="18"/>
      <c r="K17" s="18"/>
      <c r="L17" s="18"/>
      <c r="M17" s="18"/>
      <c r="N17" s="18"/>
      <c r="O17" s="19"/>
      <c r="P17" s="71">
        <f>sum(P6:P16)</f>
        <v>10</v>
      </c>
      <c r="Q17" s="5"/>
      <c r="R17" s="5"/>
      <c r="S17" s="5"/>
      <c r="T17" s="5"/>
      <c r="U17" s="5"/>
      <c r="V17" s="5"/>
    </row>
    <row r="18" ht="15.75" customHeight="1">
      <c r="A18" s="50"/>
      <c r="B18" s="51"/>
      <c r="C18" s="77"/>
      <c r="D18" s="73"/>
      <c r="E18" s="73"/>
      <c r="F18" s="73"/>
      <c r="G18" s="74"/>
      <c r="H18" s="78"/>
      <c r="I18" s="79" t="s">
        <v>83</v>
      </c>
      <c r="J18" s="80" t="s">
        <v>84</v>
      </c>
      <c r="K18" s="81"/>
      <c r="L18" s="82"/>
      <c r="M18" s="82"/>
      <c r="N18" s="82"/>
      <c r="O18" s="82"/>
      <c r="P18" s="82"/>
      <c r="Q18" s="5"/>
      <c r="R18" s="5"/>
      <c r="S18" s="5"/>
      <c r="T18" s="5"/>
      <c r="U18" s="5"/>
      <c r="V18" s="5"/>
    </row>
    <row r="19" ht="15.75" customHeight="1">
      <c r="A19" s="50"/>
      <c r="B19" s="51"/>
      <c r="C19" s="73"/>
      <c r="D19" s="73"/>
      <c r="E19" s="73"/>
      <c r="F19" s="73"/>
      <c r="G19" s="74"/>
      <c r="H19" s="83" t="s">
        <v>4</v>
      </c>
      <c r="I19" s="79">
        <f>countif(D:D,"o")</f>
        <v>0</v>
      </c>
      <c r="J19" s="79">
        <f>countif(D:D,"x")</f>
        <v>10</v>
      </c>
      <c r="K19" s="81"/>
      <c r="L19" s="82"/>
      <c r="M19" s="82"/>
      <c r="N19" s="82"/>
      <c r="O19" s="82"/>
      <c r="P19" s="82"/>
      <c r="Q19" s="5"/>
      <c r="R19" s="5"/>
      <c r="S19" s="5"/>
      <c r="T19" s="5"/>
      <c r="U19" s="5"/>
      <c r="V19" s="5"/>
    </row>
    <row r="20" ht="15.75" customHeight="1">
      <c r="A20" s="50"/>
      <c r="B20" s="51"/>
      <c r="C20" s="73"/>
      <c r="D20" s="73"/>
      <c r="E20" s="73"/>
      <c r="F20" s="73"/>
      <c r="G20" s="74"/>
      <c r="H20" s="83" t="s">
        <v>5</v>
      </c>
      <c r="I20" s="79">
        <f>countif(E:E,"o")</f>
        <v>0</v>
      </c>
      <c r="J20" s="79">
        <f>countif(E:E,"x")</f>
        <v>10</v>
      </c>
      <c r="K20" s="82"/>
      <c r="L20" s="82"/>
      <c r="M20" s="82"/>
      <c r="N20" s="82"/>
      <c r="O20" s="82"/>
      <c r="P20" s="82"/>
      <c r="Q20" s="5"/>
      <c r="R20" s="5"/>
      <c r="S20" s="5"/>
      <c r="T20" s="5"/>
      <c r="U20" s="5"/>
      <c r="V20" s="5"/>
    </row>
    <row r="21" ht="15.75" customHeight="1">
      <c r="A21" s="50"/>
      <c r="B21" s="51"/>
      <c r="C21" s="77"/>
      <c r="D21" s="62"/>
      <c r="E21" s="77"/>
      <c r="F21" s="77"/>
      <c r="G21" s="84"/>
      <c r="H21" s="83" t="s">
        <v>6</v>
      </c>
      <c r="I21" s="79">
        <f>countif(F:F,"o")</f>
        <v>0</v>
      </c>
      <c r="J21" s="79">
        <f>countif(F:F,"x")</f>
        <v>10</v>
      </c>
      <c r="K21" s="82"/>
      <c r="L21" s="82"/>
      <c r="M21" s="82"/>
      <c r="N21" s="82"/>
      <c r="O21" s="82"/>
      <c r="P21" s="82"/>
      <c r="Q21" s="5"/>
      <c r="R21" s="5"/>
      <c r="S21" s="5"/>
      <c r="T21" s="5"/>
      <c r="U21" s="5"/>
      <c r="V21" s="5"/>
    </row>
    <row r="22" ht="15.75" customHeight="1">
      <c r="A22" s="50"/>
      <c r="B22" s="51"/>
      <c r="C22" s="73"/>
      <c r="D22" s="62"/>
      <c r="E22" s="77"/>
      <c r="F22" s="77"/>
      <c r="G22" s="84"/>
      <c r="H22" s="85" t="s">
        <v>7</v>
      </c>
      <c r="I22" s="79">
        <f>countif(G:G,"o")</f>
        <v>0</v>
      </c>
      <c r="J22" s="79">
        <f>countif(G:G,"x")</f>
        <v>10</v>
      </c>
      <c r="K22" s="82"/>
      <c r="L22" s="82"/>
      <c r="M22" s="82"/>
      <c r="N22" s="82"/>
      <c r="O22" s="82"/>
      <c r="P22" s="82"/>
      <c r="Q22" s="5"/>
      <c r="R22" s="5"/>
      <c r="S22" s="5"/>
      <c r="T22" s="5"/>
      <c r="U22" s="5"/>
      <c r="V22" s="5"/>
    </row>
    <row r="23" ht="15.75" customHeight="1">
      <c r="A23" s="50"/>
      <c r="B23" s="51"/>
      <c r="C23" s="73"/>
      <c r="D23" s="62"/>
      <c r="E23" s="77"/>
      <c r="F23" s="62"/>
      <c r="G23" s="84"/>
      <c r="H23" s="86"/>
      <c r="I23" s="87"/>
      <c r="J23" s="87"/>
      <c r="K23" s="62"/>
      <c r="L23" s="62"/>
      <c r="M23" s="62"/>
      <c r="N23" s="62"/>
      <c r="O23" s="62"/>
      <c r="P23" s="62"/>
      <c r="Q23" s="5"/>
      <c r="R23" s="5"/>
      <c r="S23" s="5"/>
      <c r="T23" s="5"/>
      <c r="U23" s="5"/>
      <c r="V23" s="5"/>
    </row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</sheetData>
  <mergeCells count="3">
    <mergeCell ref="A1:G1"/>
    <mergeCell ref="H16:O16"/>
    <mergeCell ref="H17:O17"/>
  </mergeCells>
  <printOptions/>
  <pageMargins bottom="1.0" footer="0.0" header="0.0" left="0.75" right="0.75" top="1.0"/>
  <pageSetup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6.0"/>
    <col customWidth="1" min="2" max="2" width="40.86"/>
    <col customWidth="1" min="3" max="3" width="16.71"/>
    <col customWidth="1" min="4" max="7" width="8.71"/>
    <col customWidth="1" min="8" max="8" width="35.43"/>
    <col customWidth="1" min="9" max="26" width="8.71"/>
  </cols>
  <sheetData>
    <row r="1" ht="15.75" customHeight="1">
      <c r="A1" s="61" t="s">
        <v>300</v>
      </c>
      <c r="B1" s="2"/>
      <c r="C1" s="2"/>
      <c r="D1" s="2"/>
      <c r="E1" s="2"/>
      <c r="F1" s="2"/>
      <c r="G1" s="3"/>
      <c r="H1" s="62"/>
      <c r="I1" s="62"/>
      <c r="J1" s="62"/>
      <c r="K1" s="62"/>
      <c r="L1" s="62"/>
      <c r="M1" s="62"/>
      <c r="N1" s="62"/>
      <c r="O1" s="62"/>
      <c r="P1" s="62"/>
    </row>
    <row r="2" ht="15.75" customHeight="1">
      <c r="A2" s="63" t="s">
        <v>1</v>
      </c>
      <c r="B2" s="64" t="s">
        <v>2</v>
      </c>
      <c r="C2" s="65" t="s">
        <v>3</v>
      </c>
      <c r="D2" s="66" t="s">
        <v>4</v>
      </c>
      <c r="E2" s="66" t="s">
        <v>5</v>
      </c>
      <c r="F2" s="66" t="s">
        <v>6</v>
      </c>
      <c r="G2" s="67" t="s">
        <v>7</v>
      </c>
      <c r="H2" s="62"/>
      <c r="I2" s="62"/>
      <c r="J2" s="62"/>
      <c r="K2" s="62"/>
      <c r="L2" s="62"/>
      <c r="M2" s="62"/>
      <c r="N2" s="62"/>
      <c r="O2" s="62"/>
      <c r="P2" s="62"/>
    </row>
    <row r="3" ht="15.75" customHeight="1">
      <c r="A3" s="40" t="s">
        <v>148</v>
      </c>
      <c r="B3" s="41" t="s">
        <v>301</v>
      </c>
      <c r="C3" s="9" t="s">
        <v>104</v>
      </c>
      <c r="D3" s="9" t="s">
        <v>11</v>
      </c>
      <c r="E3" s="9" t="s">
        <v>11</v>
      </c>
      <c r="F3" s="9" t="s">
        <v>11</v>
      </c>
      <c r="G3" s="9" t="s">
        <v>11</v>
      </c>
      <c r="H3" s="62"/>
      <c r="I3" s="62"/>
      <c r="J3" s="62"/>
      <c r="K3" s="62"/>
      <c r="L3" s="62"/>
      <c r="M3" s="62"/>
      <c r="N3" s="62"/>
      <c r="O3" s="62"/>
      <c r="P3" s="62"/>
    </row>
    <row r="4" ht="15.75" customHeight="1">
      <c r="A4" s="40" t="s">
        <v>156</v>
      </c>
      <c r="B4" s="41" t="s">
        <v>302</v>
      </c>
      <c r="C4" s="9" t="s">
        <v>94</v>
      </c>
      <c r="D4" s="9" t="s">
        <v>11</v>
      </c>
      <c r="E4" s="9" t="s">
        <v>11</v>
      </c>
      <c r="F4" s="9" t="s">
        <v>11</v>
      </c>
      <c r="G4" s="9" t="s">
        <v>11</v>
      </c>
      <c r="H4" s="68"/>
      <c r="I4" s="68"/>
      <c r="J4" s="68"/>
      <c r="K4" s="68"/>
      <c r="L4" s="68"/>
      <c r="M4" s="68"/>
      <c r="N4" s="68"/>
      <c r="O4" s="68"/>
      <c r="P4" s="68"/>
    </row>
    <row r="5" ht="15.75" customHeight="1">
      <c r="A5" s="40" t="s">
        <v>134</v>
      </c>
      <c r="B5" s="41" t="s">
        <v>303</v>
      </c>
      <c r="C5" s="9" t="s">
        <v>104</v>
      </c>
      <c r="D5" s="9" t="s">
        <v>11</v>
      </c>
      <c r="E5" s="9" t="s">
        <v>11</v>
      </c>
      <c r="F5" s="9" t="s">
        <v>11</v>
      </c>
      <c r="G5" s="9" t="s">
        <v>11</v>
      </c>
      <c r="H5" s="69" t="s">
        <v>16</v>
      </c>
      <c r="I5" s="69" t="s">
        <v>17</v>
      </c>
      <c r="J5" s="69" t="s">
        <v>18</v>
      </c>
      <c r="K5" s="69" t="s">
        <v>17</v>
      </c>
      <c r="L5" s="69" t="s">
        <v>19</v>
      </c>
      <c r="M5" s="69" t="s">
        <v>17</v>
      </c>
      <c r="N5" s="69" t="s">
        <v>20</v>
      </c>
      <c r="O5" s="69" t="s">
        <v>17</v>
      </c>
      <c r="P5" s="70" t="s">
        <v>21</v>
      </c>
    </row>
    <row r="6" ht="15.75" customHeight="1">
      <c r="A6" s="40" t="s">
        <v>134</v>
      </c>
      <c r="B6" s="41" t="s">
        <v>304</v>
      </c>
      <c r="C6" s="9" t="s">
        <v>104</v>
      </c>
      <c r="D6" s="9" t="s">
        <v>11</v>
      </c>
      <c r="E6" s="9" t="s">
        <v>11</v>
      </c>
      <c r="F6" s="9" t="s">
        <v>11</v>
      </c>
      <c r="G6" s="9" t="s">
        <v>11</v>
      </c>
      <c r="H6" s="71" t="s">
        <v>23</v>
      </c>
      <c r="I6" s="70">
        <f>countif(C:C,"a1")</f>
        <v>0</v>
      </c>
      <c r="J6" s="71" t="s">
        <v>24</v>
      </c>
      <c r="K6" s="14">
        <f>countif(C:C,"a2")</f>
        <v>0</v>
      </c>
      <c r="L6" s="71" t="s">
        <v>25</v>
      </c>
      <c r="M6" s="70">
        <f>countif(C:C,"a3")</f>
        <v>1</v>
      </c>
      <c r="N6" s="71" t="s">
        <v>26</v>
      </c>
      <c r="O6" s="70">
        <f>countif(C:C,"a4")</f>
        <v>0</v>
      </c>
      <c r="P6" s="70">
        <f t="shared" ref="P6:P16" si="1">sum(I6,K6,M6,O6)</f>
        <v>1</v>
      </c>
    </row>
    <row r="7" ht="15.75" customHeight="1">
      <c r="A7" s="40" t="s">
        <v>159</v>
      </c>
      <c r="B7" s="41" t="s">
        <v>305</v>
      </c>
      <c r="C7" s="9" t="s">
        <v>80</v>
      </c>
      <c r="D7" s="9" t="s">
        <v>11</v>
      </c>
      <c r="E7" s="9" t="s">
        <v>11</v>
      </c>
      <c r="F7" s="9" t="s">
        <v>11</v>
      </c>
      <c r="G7" s="9" t="s">
        <v>11</v>
      </c>
      <c r="H7" s="71" t="s">
        <v>29</v>
      </c>
      <c r="I7" s="70">
        <f>countif(C:C,"b1")</f>
        <v>3</v>
      </c>
      <c r="J7" s="71" t="s">
        <v>30</v>
      </c>
      <c r="K7" s="70">
        <f>countif(C:C,"b2")</f>
        <v>0</v>
      </c>
      <c r="L7" s="71" t="s">
        <v>31</v>
      </c>
      <c r="M7" s="70">
        <f>countif(C:C,"b3")</f>
        <v>0</v>
      </c>
      <c r="N7" s="71" t="s">
        <v>32</v>
      </c>
      <c r="O7" s="70">
        <f>countif(C:C,"b4")</f>
        <v>0</v>
      </c>
      <c r="P7" s="70">
        <f t="shared" si="1"/>
        <v>3</v>
      </c>
    </row>
    <row r="8" ht="15.75" customHeight="1">
      <c r="A8" s="40" t="s">
        <v>159</v>
      </c>
      <c r="B8" s="41" t="s">
        <v>306</v>
      </c>
      <c r="C8" s="9" t="s">
        <v>178</v>
      </c>
      <c r="D8" s="9" t="s">
        <v>11</v>
      </c>
      <c r="E8" s="9" t="s">
        <v>11</v>
      </c>
      <c r="F8" s="9" t="s">
        <v>11</v>
      </c>
      <c r="G8" s="9" t="s">
        <v>11</v>
      </c>
      <c r="H8" s="71" t="s">
        <v>34</v>
      </c>
      <c r="I8" s="70">
        <f>countif(C:C,"c1")</f>
        <v>0</v>
      </c>
      <c r="J8" s="71" t="s">
        <v>35</v>
      </c>
      <c r="K8" s="70">
        <v>0.0</v>
      </c>
      <c r="L8" s="71" t="s">
        <v>36</v>
      </c>
      <c r="M8" s="70">
        <f>countif(C:C,"c3")</f>
        <v>0</v>
      </c>
      <c r="N8" s="71" t="s">
        <v>37</v>
      </c>
      <c r="O8" s="70">
        <f>countif(C:C,"c4")</f>
        <v>0</v>
      </c>
      <c r="P8" s="70">
        <f t="shared" si="1"/>
        <v>0</v>
      </c>
    </row>
    <row r="9" ht="15.75" customHeight="1">
      <c r="A9" s="40" t="s">
        <v>307</v>
      </c>
      <c r="B9" s="41" t="s">
        <v>308</v>
      </c>
      <c r="C9" s="9" t="s">
        <v>10</v>
      </c>
      <c r="D9" s="9" t="s">
        <v>11</v>
      </c>
      <c r="E9" s="9" t="s">
        <v>11</v>
      </c>
      <c r="F9" s="9" t="s">
        <v>11</v>
      </c>
      <c r="G9" s="9" t="s">
        <v>11</v>
      </c>
      <c r="H9" s="71" t="s">
        <v>40</v>
      </c>
      <c r="I9" s="14">
        <f>countif(C:C,"d1")</f>
        <v>1</v>
      </c>
      <c r="J9" s="71" t="s">
        <v>41</v>
      </c>
      <c r="K9" s="70">
        <f>countif(C:C,"d2")</f>
        <v>0</v>
      </c>
      <c r="L9" s="71" t="s">
        <v>42</v>
      </c>
      <c r="M9" s="70">
        <f>countif(C:C,"d3")</f>
        <v>0</v>
      </c>
      <c r="N9" s="71" t="s">
        <v>43</v>
      </c>
      <c r="O9" s="70">
        <f>countif(C:C,"d4")</f>
        <v>0</v>
      </c>
      <c r="P9" s="70">
        <f t="shared" si="1"/>
        <v>1</v>
      </c>
    </row>
    <row r="10" ht="15.75" customHeight="1">
      <c r="A10" s="40" t="s">
        <v>307</v>
      </c>
      <c r="B10" s="41" t="s">
        <v>309</v>
      </c>
      <c r="C10" s="9" t="s">
        <v>10</v>
      </c>
      <c r="D10" s="9" t="s">
        <v>11</v>
      </c>
      <c r="E10" s="9" t="s">
        <v>11</v>
      </c>
      <c r="F10" s="9" t="s">
        <v>11</v>
      </c>
      <c r="G10" s="9" t="s">
        <v>11</v>
      </c>
      <c r="H10" s="71" t="s">
        <v>45</v>
      </c>
      <c r="I10" s="71">
        <f>countif(C:C,"e1")</f>
        <v>0</v>
      </c>
      <c r="J10" s="71" t="s">
        <v>46</v>
      </c>
      <c r="K10" s="71">
        <f>countif(C:C,"e2")</f>
        <v>0</v>
      </c>
      <c r="L10" s="71" t="s">
        <v>47</v>
      </c>
      <c r="M10" s="71">
        <f>countif(C:C,"e3")</f>
        <v>0</v>
      </c>
      <c r="N10" s="71" t="s">
        <v>48</v>
      </c>
      <c r="O10" s="71">
        <f>countif(C:C,"e4")</f>
        <v>0</v>
      </c>
      <c r="P10" s="71">
        <f t="shared" si="1"/>
        <v>0</v>
      </c>
    </row>
    <row r="11" ht="15.75" customHeight="1">
      <c r="A11" s="40" t="s">
        <v>307</v>
      </c>
      <c r="B11" s="41" t="s">
        <v>310</v>
      </c>
      <c r="C11" s="9" t="s">
        <v>311</v>
      </c>
      <c r="D11" s="9" t="s">
        <v>11</v>
      </c>
      <c r="E11" s="9" t="s">
        <v>11</v>
      </c>
      <c r="F11" s="9" t="s">
        <v>11</v>
      </c>
      <c r="G11" s="9" t="s">
        <v>11</v>
      </c>
      <c r="H11" s="71" t="s">
        <v>51</v>
      </c>
      <c r="I11" s="15">
        <f>countif(C:C,"f1")</f>
        <v>2</v>
      </c>
      <c r="J11" s="71" t="s">
        <v>52</v>
      </c>
      <c r="K11" s="71">
        <f>countif(C:C,"f2")</f>
        <v>1</v>
      </c>
      <c r="L11" s="71" t="s">
        <v>53</v>
      </c>
      <c r="M11" s="71">
        <f>countif(C:C,"f3")</f>
        <v>0</v>
      </c>
      <c r="N11" s="71" t="s">
        <v>54</v>
      </c>
      <c r="O11" s="71">
        <f>countif(C:C,"f4")</f>
        <v>0</v>
      </c>
      <c r="P11" s="71">
        <f t="shared" si="1"/>
        <v>3</v>
      </c>
    </row>
    <row r="12" ht="15.75" customHeight="1">
      <c r="A12" s="40" t="s">
        <v>307</v>
      </c>
      <c r="B12" s="41" t="s">
        <v>312</v>
      </c>
      <c r="C12" s="38" t="s">
        <v>15</v>
      </c>
      <c r="D12" s="9" t="s">
        <v>11</v>
      </c>
      <c r="E12" s="9" t="s">
        <v>11</v>
      </c>
      <c r="F12" s="9" t="s">
        <v>11</v>
      </c>
      <c r="G12" s="9" t="s">
        <v>11</v>
      </c>
      <c r="H12" s="71" t="s">
        <v>56</v>
      </c>
      <c r="I12" s="71">
        <f>countif(C:C,"g1")</f>
        <v>0</v>
      </c>
      <c r="J12" s="71" t="s">
        <v>57</v>
      </c>
      <c r="K12" s="71">
        <f>countif(C:C,"g2")</f>
        <v>0</v>
      </c>
      <c r="L12" s="71" t="s">
        <v>58</v>
      </c>
      <c r="M12" s="71">
        <f>countif(C:C,"g3")</f>
        <v>0</v>
      </c>
      <c r="N12" s="71" t="s">
        <v>59</v>
      </c>
      <c r="O12" s="71">
        <f>countif(C:C,"g4")</f>
        <v>0</v>
      </c>
      <c r="P12" s="71">
        <f t="shared" si="1"/>
        <v>0</v>
      </c>
    </row>
    <row r="13" ht="15.75" customHeight="1">
      <c r="A13" s="45"/>
      <c r="B13" s="46"/>
      <c r="C13" s="48"/>
      <c r="D13" s="48"/>
      <c r="E13" s="48"/>
      <c r="F13" s="48"/>
      <c r="G13" s="49"/>
      <c r="H13" s="71" t="s">
        <v>61</v>
      </c>
      <c r="I13" s="71">
        <f>countif(C:C,"h1")</f>
        <v>0</v>
      </c>
      <c r="J13" s="71" t="s">
        <v>62</v>
      </c>
      <c r="K13" s="71">
        <f>countif(C:C,"h2")</f>
        <v>0</v>
      </c>
      <c r="L13" s="71" t="s">
        <v>63</v>
      </c>
      <c r="M13" s="71">
        <f>countif(C:C,"h3")</f>
        <v>1</v>
      </c>
      <c r="N13" s="71" t="s">
        <v>64</v>
      </c>
      <c r="O13" s="71">
        <f>countif(C:C,"h4")</f>
        <v>0</v>
      </c>
      <c r="P13" s="71">
        <f t="shared" si="1"/>
        <v>1</v>
      </c>
    </row>
    <row r="14" ht="15.75" customHeight="1">
      <c r="A14" s="50"/>
      <c r="B14" s="51"/>
      <c r="C14" s="52"/>
      <c r="D14" s="52"/>
      <c r="E14" s="52"/>
      <c r="F14" s="52"/>
      <c r="G14" s="53"/>
      <c r="H14" s="72" t="s">
        <v>66</v>
      </c>
      <c r="I14" s="71">
        <f>countif(C:C,"i1")</f>
        <v>0</v>
      </c>
      <c r="J14" s="72" t="s">
        <v>67</v>
      </c>
      <c r="K14" s="71">
        <f>countif(C:C,"i2")</f>
        <v>0</v>
      </c>
      <c r="L14" s="72" t="s">
        <v>68</v>
      </c>
      <c r="M14" s="71">
        <f>countif(C:C,"i3")</f>
        <v>0</v>
      </c>
      <c r="N14" s="72" t="s">
        <v>69</v>
      </c>
      <c r="O14" s="71">
        <f>countif(C:C,"i4")</f>
        <v>0</v>
      </c>
      <c r="P14" s="71">
        <f t="shared" si="1"/>
        <v>0</v>
      </c>
    </row>
    <row r="15" ht="15.75" customHeight="1">
      <c r="A15" s="50"/>
      <c r="B15" s="60"/>
      <c r="C15" s="73"/>
      <c r="D15" s="73"/>
      <c r="E15" s="73"/>
      <c r="F15" s="73"/>
      <c r="G15" s="74"/>
      <c r="H15" s="72" t="s">
        <v>73</v>
      </c>
      <c r="I15" s="71">
        <f>countif(C:C,"j1")</f>
        <v>1</v>
      </c>
      <c r="J15" s="72" t="s">
        <v>74</v>
      </c>
      <c r="K15" s="71">
        <f>countif(C:C,"j2")</f>
        <v>0</v>
      </c>
      <c r="L15" s="72" t="s">
        <v>75</v>
      </c>
      <c r="M15" s="71">
        <f>countif(C:C,"j3")</f>
        <v>0</v>
      </c>
      <c r="N15" s="72" t="s">
        <v>76</v>
      </c>
      <c r="O15" s="71">
        <f>countif(C:C,"j4")</f>
        <v>0</v>
      </c>
      <c r="P15" s="71">
        <f t="shared" si="1"/>
        <v>1</v>
      </c>
    </row>
    <row r="16" ht="15.75" customHeight="1">
      <c r="A16" s="50"/>
      <c r="B16" s="51"/>
      <c r="C16" s="73"/>
      <c r="D16" s="73"/>
      <c r="E16" s="73"/>
      <c r="F16" s="73"/>
      <c r="G16" s="74"/>
      <c r="H16" s="75" t="s">
        <v>78</v>
      </c>
      <c r="I16" s="18"/>
      <c r="J16" s="18"/>
      <c r="K16" s="18"/>
      <c r="L16" s="18"/>
      <c r="M16" s="18"/>
      <c r="N16" s="18"/>
      <c r="O16" s="19"/>
      <c r="P16" s="71">
        <f t="shared" si="1"/>
        <v>0</v>
      </c>
    </row>
    <row r="17" ht="15.75" customHeight="1">
      <c r="A17" s="50"/>
      <c r="B17" s="51"/>
      <c r="C17" s="73"/>
      <c r="D17" s="73"/>
      <c r="E17" s="73"/>
      <c r="F17" s="73"/>
      <c r="G17" s="74"/>
      <c r="H17" s="76" t="s">
        <v>81</v>
      </c>
      <c r="I17" s="18"/>
      <c r="J17" s="18"/>
      <c r="K17" s="18"/>
      <c r="L17" s="18"/>
      <c r="M17" s="18"/>
      <c r="N17" s="18"/>
      <c r="O17" s="19"/>
      <c r="P17" s="71">
        <f>sum(P6:P16)</f>
        <v>10</v>
      </c>
    </row>
    <row r="18" ht="15.75" customHeight="1">
      <c r="A18" s="50"/>
      <c r="B18" s="51"/>
      <c r="C18" s="77"/>
      <c r="D18" s="73"/>
      <c r="E18" s="73"/>
      <c r="F18" s="73"/>
      <c r="G18" s="74"/>
      <c r="H18" s="78"/>
      <c r="I18" s="79" t="s">
        <v>83</v>
      </c>
      <c r="J18" s="80" t="s">
        <v>84</v>
      </c>
      <c r="K18" s="81"/>
      <c r="L18" s="82"/>
      <c r="M18" s="82"/>
      <c r="N18" s="82"/>
      <c r="O18" s="82"/>
      <c r="P18" s="82"/>
    </row>
    <row r="19" ht="15.75" customHeight="1">
      <c r="A19" s="50"/>
      <c r="B19" s="51"/>
      <c r="C19" s="73"/>
      <c r="D19" s="73"/>
      <c r="E19" s="73"/>
      <c r="F19" s="73"/>
      <c r="G19" s="74"/>
      <c r="H19" s="83" t="s">
        <v>4</v>
      </c>
      <c r="I19" s="79">
        <f>countif(D:D,"o")</f>
        <v>0</v>
      </c>
      <c r="J19" s="79">
        <f>countif(D:D,"x")</f>
        <v>10</v>
      </c>
      <c r="K19" s="81"/>
      <c r="L19" s="82"/>
      <c r="M19" s="82"/>
      <c r="N19" s="82"/>
      <c r="O19" s="82"/>
      <c r="P19" s="82"/>
    </row>
    <row r="20" ht="15.75" customHeight="1">
      <c r="A20" s="50"/>
      <c r="B20" s="51"/>
      <c r="C20" s="73"/>
      <c r="D20" s="73"/>
      <c r="E20" s="73"/>
      <c r="F20" s="73"/>
      <c r="G20" s="74"/>
      <c r="H20" s="83" t="s">
        <v>5</v>
      </c>
      <c r="I20" s="79">
        <f>countif(E:E,"o")</f>
        <v>0</v>
      </c>
      <c r="J20" s="79">
        <f>countif(E:E,"x")</f>
        <v>10</v>
      </c>
      <c r="K20" s="82"/>
      <c r="L20" s="82"/>
      <c r="M20" s="82"/>
      <c r="N20" s="82"/>
      <c r="O20" s="82"/>
      <c r="P20" s="82"/>
    </row>
    <row r="21" ht="15.75" customHeight="1">
      <c r="A21" s="50"/>
      <c r="B21" s="51"/>
      <c r="C21" s="77"/>
      <c r="D21" s="62"/>
      <c r="E21" s="77"/>
      <c r="F21" s="77"/>
      <c r="G21" s="84"/>
      <c r="H21" s="83" t="s">
        <v>6</v>
      </c>
      <c r="I21" s="79">
        <f>countif(F:F,"o")</f>
        <v>0</v>
      </c>
      <c r="J21" s="79">
        <f>countif(F:F,"x")</f>
        <v>10</v>
      </c>
      <c r="K21" s="82"/>
      <c r="L21" s="82"/>
      <c r="M21" s="82"/>
      <c r="N21" s="82"/>
      <c r="O21" s="82"/>
      <c r="P21" s="82"/>
    </row>
    <row r="22" ht="15.75" customHeight="1">
      <c r="A22" s="50"/>
      <c r="B22" s="51"/>
      <c r="C22" s="73"/>
      <c r="D22" s="62"/>
      <c r="E22" s="77"/>
      <c r="F22" s="77"/>
      <c r="G22" s="84"/>
      <c r="H22" s="85" t="s">
        <v>7</v>
      </c>
      <c r="I22" s="79">
        <f>countif(G:G,"o")</f>
        <v>0</v>
      </c>
      <c r="J22" s="79">
        <f>countif(G:G,"x")</f>
        <v>10</v>
      </c>
      <c r="K22" s="82"/>
      <c r="L22" s="82"/>
      <c r="M22" s="82"/>
      <c r="N22" s="82"/>
      <c r="O22" s="82"/>
      <c r="P22" s="82"/>
    </row>
    <row r="23" ht="15.75" customHeight="1">
      <c r="A23" s="50"/>
      <c r="B23" s="51"/>
      <c r="C23" s="73"/>
      <c r="D23" s="62"/>
      <c r="E23" s="77"/>
      <c r="F23" s="62"/>
      <c r="G23" s="84"/>
      <c r="H23" s="86"/>
      <c r="I23" s="87"/>
      <c r="J23" s="87"/>
      <c r="K23" s="62"/>
      <c r="L23" s="62"/>
      <c r="M23" s="62"/>
      <c r="N23" s="62"/>
      <c r="O23" s="62"/>
      <c r="P23" s="62"/>
    </row>
    <row r="24" ht="15.75" customHeight="1">
      <c r="A24" s="50"/>
      <c r="B24" s="51"/>
      <c r="G24" s="88"/>
    </row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</sheetData>
  <mergeCells count="3">
    <mergeCell ref="A1:G1"/>
    <mergeCell ref="H16:O16"/>
    <mergeCell ref="H17:O17"/>
  </mergeCells>
  <printOptions/>
  <pageMargins bottom="1.0" footer="0.0" header="0.0" left="0.75" right="0.75" top="1.0"/>
  <pageSetup orientation="landscape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6.0"/>
    <col customWidth="1" min="2" max="2" width="37.0"/>
    <col customWidth="1" min="3" max="3" width="20.0"/>
    <col customWidth="1" min="4" max="7" width="8.71"/>
    <col customWidth="1" min="8" max="8" width="14.57"/>
    <col customWidth="1" min="9" max="26" width="8.71"/>
  </cols>
  <sheetData>
    <row r="1" ht="15.75" customHeight="1">
      <c r="A1" s="1" t="s">
        <v>313</v>
      </c>
      <c r="B1" s="2"/>
      <c r="C1" s="2"/>
      <c r="D1" s="2"/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  <c r="Q1" s="5"/>
      <c r="R1" s="5"/>
      <c r="S1" s="5"/>
      <c r="T1" s="5"/>
      <c r="U1" s="5"/>
      <c r="V1" s="5"/>
      <c r="W1" s="5"/>
      <c r="X1" s="5"/>
      <c r="Y1" s="5"/>
      <c r="Z1" s="5"/>
    </row>
    <row r="2" ht="15.75" customHeight="1">
      <c r="A2" s="30" t="s">
        <v>1</v>
      </c>
      <c r="B2" s="31" t="s">
        <v>2</v>
      </c>
      <c r="C2" s="32" t="s">
        <v>3</v>
      </c>
      <c r="D2" s="7" t="s">
        <v>4</v>
      </c>
      <c r="E2" s="7" t="s">
        <v>5</v>
      </c>
      <c r="F2" s="7" t="s">
        <v>6</v>
      </c>
      <c r="G2" s="33" t="s">
        <v>7</v>
      </c>
      <c r="H2" s="4"/>
      <c r="I2" s="4"/>
      <c r="J2" s="4"/>
      <c r="K2" s="4"/>
      <c r="L2" s="4"/>
      <c r="M2" s="4"/>
      <c r="N2" s="4"/>
      <c r="O2" s="4"/>
      <c r="P2" s="4"/>
      <c r="Q2" s="5"/>
      <c r="R2" s="5"/>
      <c r="S2" s="5"/>
      <c r="T2" s="5"/>
      <c r="U2" s="5"/>
      <c r="V2" s="5"/>
      <c r="W2" s="5"/>
      <c r="X2" s="5"/>
      <c r="Y2" s="5"/>
      <c r="Z2" s="5"/>
    </row>
    <row r="3" ht="15.75" customHeight="1">
      <c r="A3" s="56" t="s">
        <v>314</v>
      </c>
      <c r="B3" s="57" t="s">
        <v>315</v>
      </c>
      <c r="C3" s="9" t="s">
        <v>94</v>
      </c>
      <c r="D3" s="9" t="s">
        <v>11</v>
      </c>
      <c r="E3" s="9" t="s">
        <v>11</v>
      </c>
      <c r="F3" s="9" t="s">
        <v>11</v>
      </c>
      <c r="G3" s="9" t="s">
        <v>11</v>
      </c>
      <c r="H3" s="4"/>
      <c r="I3" s="4"/>
      <c r="J3" s="4"/>
      <c r="K3" s="4"/>
      <c r="L3" s="4"/>
      <c r="M3" s="4"/>
      <c r="N3" s="4"/>
      <c r="O3" s="4"/>
      <c r="P3" s="4"/>
      <c r="Q3" s="5"/>
      <c r="R3" s="5"/>
      <c r="S3" s="5"/>
      <c r="T3" s="5"/>
      <c r="U3" s="5"/>
      <c r="V3" s="5"/>
      <c r="W3" s="5"/>
      <c r="X3" s="5"/>
      <c r="Y3" s="5"/>
      <c r="Z3" s="5"/>
    </row>
    <row r="4" ht="15.75" customHeight="1">
      <c r="A4" s="56" t="s">
        <v>275</v>
      </c>
      <c r="B4" s="57" t="s">
        <v>316</v>
      </c>
      <c r="C4" s="9" t="s">
        <v>91</v>
      </c>
      <c r="D4" s="9" t="s">
        <v>11</v>
      </c>
      <c r="E4" s="9" t="s">
        <v>11</v>
      </c>
      <c r="F4" s="9" t="s">
        <v>11</v>
      </c>
      <c r="G4" s="9" t="s">
        <v>11</v>
      </c>
      <c r="H4" s="10"/>
      <c r="I4" s="10"/>
      <c r="J4" s="10"/>
      <c r="K4" s="10"/>
      <c r="L4" s="10"/>
      <c r="M4" s="10"/>
      <c r="N4" s="10"/>
      <c r="O4" s="10"/>
      <c r="P4" s="10"/>
      <c r="Q4" s="5"/>
      <c r="R4" s="5"/>
      <c r="S4" s="5"/>
      <c r="T4" s="5"/>
      <c r="U4" s="5"/>
      <c r="V4" s="5"/>
      <c r="W4" s="5"/>
      <c r="X4" s="5"/>
      <c r="Y4" s="5"/>
      <c r="Z4" s="5"/>
    </row>
    <row r="5" ht="15.75" customHeight="1">
      <c r="A5" s="56" t="s">
        <v>275</v>
      </c>
      <c r="B5" s="57" t="s">
        <v>317</v>
      </c>
      <c r="C5" s="9" t="s">
        <v>104</v>
      </c>
      <c r="D5" s="9" t="s">
        <v>11</v>
      </c>
      <c r="E5" s="9" t="s">
        <v>11</v>
      </c>
      <c r="F5" s="9" t="s">
        <v>11</v>
      </c>
      <c r="G5" s="9" t="s">
        <v>11</v>
      </c>
      <c r="H5" s="11" t="s">
        <v>16</v>
      </c>
      <c r="I5" s="11" t="s">
        <v>17</v>
      </c>
      <c r="J5" s="11" t="s">
        <v>18</v>
      </c>
      <c r="K5" s="11" t="s">
        <v>17</v>
      </c>
      <c r="L5" s="11" t="s">
        <v>19</v>
      </c>
      <c r="M5" s="11" t="s">
        <v>17</v>
      </c>
      <c r="N5" s="11" t="s">
        <v>20</v>
      </c>
      <c r="O5" s="11" t="s">
        <v>17</v>
      </c>
      <c r="P5" s="12" t="s">
        <v>21</v>
      </c>
      <c r="Q5" s="5"/>
      <c r="R5" s="5"/>
      <c r="S5" s="5"/>
      <c r="T5" s="5"/>
      <c r="U5" s="5"/>
      <c r="V5" s="5"/>
      <c r="W5" s="5"/>
      <c r="X5" s="5"/>
      <c r="Y5" s="5"/>
      <c r="Z5" s="5"/>
    </row>
    <row r="6" ht="15.75" customHeight="1">
      <c r="A6" s="56" t="s">
        <v>318</v>
      </c>
      <c r="B6" s="57" t="s">
        <v>319</v>
      </c>
      <c r="C6" s="9" t="s">
        <v>94</v>
      </c>
      <c r="D6" s="9" t="s">
        <v>11</v>
      </c>
      <c r="E6" s="9" t="s">
        <v>11</v>
      </c>
      <c r="F6" s="9" t="s">
        <v>11</v>
      </c>
      <c r="G6" s="9" t="s">
        <v>11</v>
      </c>
      <c r="H6" s="13" t="s">
        <v>23</v>
      </c>
      <c r="I6" s="12">
        <f>countif(C:C,"a1")</f>
        <v>1</v>
      </c>
      <c r="J6" s="13" t="s">
        <v>24</v>
      </c>
      <c r="K6" s="14">
        <f>countif(C:C,"a2")</f>
        <v>0</v>
      </c>
      <c r="L6" s="13" t="s">
        <v>25</v>
      </c>
      <c r="M6" s="12">
        <f>countif(C:C,"a3")</f>
        <v>1</v>
      </c>
      <c r="N6" s="13" t="s">
        <v>26</v>
      </c>
      <c r="O6" s="12">
        <f>countif(C:C,"a4")</f>
        <v>0</v>
      </c>
      <c r="P6" s="12">
        <f t="shared" ref="P6:P16" si="1">sum(I6,K6,M6,O6)</f>
        <v>2</v>
      </c>
      <c r="Q6" s="5"/>
      <c r="R6" s="5"/>
      <c r="S6" s="5"/>
      <c r="T6" s="5"/>
      <c r="U6" s="5"/>
      <c r="V6" s="5"/>
      <c r="W6" s="5"/>
      <c r="X6" s="5"/>
      <c r="Y6" s="5"/>
      <c r="Z6" s="5"/>
    </row>
    <row r="7" ht="15.75" customHeight="1">
      <c r="A7" s="56" t="s">
        <v>320</v>
      </c>
      <c r="B7" s="57" t="s">
        <v>321</v>
      </c>
      <c r="C7" s="9" t="s">
        <v>104</v>
      </c>
      <c r="D7" s="9" t="s">
        <v>11</v>
      </c>
      <c r="E7" s="9" t="s">
        <v>11</v>
      </c>
      <c r="F7" s="9" t="s">
        <v>11</v>
      </c>
      <c r="G7" s="9" t="s">
        <v>11</v>
      </c>
      <c r="H7" s="13" t="s">
        <v>29</v>
      </c>
      <c r="I7" s="12">
        <f>countif(C:C,"b1")</f>
        <v>4</v>
      </c>
      <c r="J7" s="13" t="s">
        <v>30</v>
      </c>
      <c r="K7" s="12">
        <f>countif(C:C,"b2")</f>
        <v>1</v>
      </c>
      <c r="L7" s="13" t="s">
        <v>31</v>
      </c>
      <c r="M7" s="12">
        <f>countif(C:C,"b3")</f>
        <v>0</v>
      </c>
      <c r="N7" s="13" t="s">
        <v>32</v>
      </c>
      <c r="O7" s="12">
        <f>countif(C:C,"b4")</f>
        <v>0</v>
      </c>
      <c r="P7" s="12">
        <f t="shared" si="1"/>
        <v>5</v>
      </c>
      <c r="Q7" s="5"/>
      <c r="R7" s="5"/>
      <c r="S7" s="5"/>
      <c r="T7" s="5"/>
      <c r="U7" s="5"/>
      <c r="V7" s="5"/>
      <c r="W7" s="5"/>
      <c r="X7" s="5"/>
      <c r="Y7" s="5"/>
      <c r="Z7" s="5"/>
    </row>
    <row r="8" ht="15.75" customHeight="1">
      <c r="A8" s="56" t="s">
        <v>275</v>
      </c>
      <c r="B8" s="57" t="s">
        <v>322</v>
      </c>
      <c r="C8" s="9" t="s">
        <v>94</v>
      </c>
      <c r="D8" s="9" t="s">
        <v>11</v>
      </c>
      <c r="E8" s="9" t="s">
        <v>11</v>
      </c>
      <c r="F8" s="9" t="s">
        <v>11</v>
      </c>
      <c r="G8" s="9" t="s">
        <v>11</v>
      </c>
      <c r="H8" s="13" t="s">
        <v>34</v>
      </c>
      <c r="I8" s="12">
        <f>countif(C:C,"c1")</f>
        <v>0</v>
      </c>
      <c r="J8" s="13" t="s">
        <v>35</v>
      </c>
      <c r="K8" s="12">
        <v>0.0</v>
      </c>
      <c r="L8" s="13" t="s">
        <v>36</v>
      </c>
      <c r="M8" s="12">
        <f>countif(C:C,"c3")</f>
        <v>1</v>
      </c>
      <c r="N8" s="13" t="s">
        <v>37</v>
      </c>
      <c r="O8" s="12">
        <f>countif(C:C,"c4")</f>
        <v>0</v>
      </c>
      <c r="P8" s="12">
        <f t="shared" si="1"/>
        <v>1</v>
      </c>
      <c r="Q8" s="5"/>
      <c r="R8" s="5"/>
      <c r="S8" s="5"/>
      <c r="T8" s="5"/>
      <c r="U8" s="5"/>
      <c r="V8" s="5"/>
      <c r="W8" s="5"/>
      <c r="X8" s="5"/>
      <c r="Y8" s="5"/>
      <c r="Z8" s="5"/>
    </row>
    <row r="9" ht="15.75" customHeight="1">
      <c r="A9" s="56" t="s">
        <v>323</v>
      </c>
      <c r="B9" s="57" t="s">
        <v>324</v>
      </c>
      <c r="C9" s="9" t="s">
        <v>13</v>
      </c>
      <c r="D9" s="9" t="s">
        <v>11</v>
      </c>
      <c r="E9" s="9" t="s">
        <v>11</v>
      </c>
      <c r="F9" s="9" t="s">
        <v>11</v>
      </c>
      <c r="G9" s="9" t="s">
        <v>11</v>
      </c>
      <c r="H9" s="13" t="s">
        <v>40</v>
      </c>
      <c r="I9" s="14">
        <f>countif(C:C,"d1")</f>
        <v>6</v>
      </c>
      <c r="J9" s="13" t="s">
        <v>41</v>
      </c>
      <c r="K9" s="12">
        <f>countif(C:C,"d2")</f>
        <v>0</v>
      </c>
      <c r="L9" s="13" t="s">
        <v>42</v>
      </c>
      <c r="M9" s="12">
        <f>countif(C:C,"d3")</f>
        <v>0</v>
      </c>
      <c r="N9" s="13" t="s">
        <v>43</v>
      </c>
      <c r="O9" s="12">
        <f>countif(C:C,"d4")</f>
        <v>0</v>
      </c>
      <c r="P9" s="12">
        <f t="shared" si="1"/>
        <v>6</v>
      </c>
      <c r="Q9" s="5"/>
      <c r="R9" s="5"/>
      <c r="S9" s="5"/>
      <c r="T9" s="5"/>
      <c r="U9" s="5"/>
      <c r="V9" s="5"/>
      <c r="W9" s="5"/>
      <c r="X9" s="5"/>
      <c r="Y9" s="5"/>
      <c r="Z9" s="5"/>
    </row>
    <row r="10" ht="15.75" customHeight="1">
      <c r="A10" s="56" t="s">
        <v>325</v>
      </c>
      <c r="B10" s="57" t="s">
        <v>326</v>
      </c>
      <c r="C10" s="9" t="s">
        <v>104</v>
      </c>
      <c r="D10" s="9" t="s">
        <v>11</v>
      </c>
      <c r="E10" s="9" t="s">
        <v>11</v>
      </c>
      <c r="F10" s="9" t="s">
        <v>11</v>
      </c>
      <c r="G10" s="9" t="s">
        <v>11</v>
      </c>
      <c r="H10" s="13" t="s">
        <v>45</v>
      </c>
      <c r="I10" s="13">
        <f>countif(C:C,"e1")</f>
        <v>0</v>
      </c>
      <c r="J10" s="13" t="s">
        <v>46</v>
      </c>
      <c r="K10" s="13">
        <f>countif(C:C,"e2")</f>
        <v>0</v>
      </c>
      <c r="L10" s="13" t="s">
        <v>47</v>
      </c>
      <c r="M10" s="13">
        <f>countif(C:C,"e3")</f>
        <v>0</v>
      </c>
      <c r="N10" s="13" t="s">
        <v>48</v>
      </c>
      <c r="O10" s="13">
        <f>countif(C:C,"e4")</f>
        <v>0</v>
      </c>
      <c r="P10" s="13">
        <f t="shared" si="1"/>
        <v>0</v>
      </c>
      <c r="Q10" s="5"/>
      <c r="R10" s="5"/>
      <c r="S10" s="5"/>
      <c r="T10" s="5"/>
      <c r="U10" s="5"/>
      <c r="V10" s="5"/>
      <c r="W10" s="5"/>
      <c r="X10" s="5"/>
      <c r="Y10" s="5"/>
      <c r="Z10" s="5"/>
    </row>
    <row r="11" ht="15.75" customHeight="1">
      <c r="A11" s="56" t="s">
        <v>327</v>
      </c>
      <c r="B11" s="57" t="s">
        <v>328</v>
      </c>
      <c r="C11" s="9" t="s">
        <v>94</v>
      </c>
      <c r="D11" s="9" t="s">
        <v>11</v>
      </c>
      <c r="E11" s="9" t="s">
        <v>11</v>
      </c>
      <c r="F11" s="9" t="s">
        <v>11</v>
      </c>
      <c r="G11" s="9" t="s">
        <v>11</v>
      </c>
      <c r="H11" s="13" t="s">
        <v>51</v>
      </c>
      <c r="I11" s="15">
        <f>countif(C:C,"f1")</f>
        <v>1</v>
      </c>
      <c r="J11" s="13" t="s">
        <v>52</v>
      </c>
      <c r="K11" s="13">
        <f>countif(C:C,"f2")</f>
        <v>1</v>
      </c>
      <c r="L11" s="13" t="s">
        <v>53</v>
      </c>
      <c r="M11" s="13">
        <f>countif(C:C,"f3")</f>
        <v>1</v>
      </c>
      <c r="N11" s="13" t="s">
        <v>54</v>
      </c>
      <c r="O11" s="13">
        <f>countif(C:C,"f4")</f>
        <v>0</v>
      </c>
      <c r="P11" s="13">
        <f t="shared" si="1"/>
        <v>3</v>
      </c>
      <c r="Q11" s="5"/>
      <c r="R11" s="5"/>
      <c r="S11" s="5"/>
      <c r="T11" s="5"/>
      <c r="U11" s="5"/>
      <c r="V11" s="5"/>
      <c r="W11" s="5"/>
      <c r="X11" s="5"/>
      <c r="Y11" s="5"/>
      <c r="Z11" s="5"/>
    </row>
    <row r="12" ht="15.75" customHeight="1">
      <c r="A12" s="56" t="s">
        <v>329</v>
      </c>
      <c r="B12" s="89" t="s">
        <v>330</v>
      </c>
      <c r="C12" s="38" t="s">
        <v>178</v>
      </c>
      <c r="D12" s="9" t="s">
        <v>11</v>
      </c>
      <c r="E12" s="9" t="s">
        <v>11</v>
      </c>
      <c r="F12" s="9" t="s">
        <v>11</v>
      </c>
      <c r="G12" s="9" t="s">
        <v>11</v>
      </c>
      <c r="H12" s="13" t="s">
        <v>56</v>
      </c>
      <c r="I12" s="13">
        <f>countif(C:C,"g1")</f>
        <v>0</v>
      </c>
      <c r="J12" s="13" t="s">
        <v>57</v>
      </c>
      <c r="K12" s="13">
        <f>countif(C:C,"g2")</f>
        <v>1</v>
      </c>
      <c r="L12" s="13" t="s">
        <v>58</v>
      </c>
      <c r="M12" s="13">
        <f>countif(C:C,"g3")</f>
        <v>0</v>
      </c>
      <c r="N12" s="13" t="s">
        <v>59</v>
      </c>
      <c r="O12" s="13">
        <f>countif(C:C,"g4")</f>
        <v>0</v>
      </c>
      <c r="P12" s="13">
        <f t="shared" si="1"/>
        <v>1</v>
      </c>
      <c r="Q12" s="5"/>
      <c r="R12" s="5"/>
      <c r="S12" s="5"/>
      <c r="T12" s="5"/>
      <c r="U12" s="5"/>
      <c r="V12" s="5"/>
      <c r="W12" s="5"/>
      <c r="X12" s="5"/>
      <c r="Y12" s="5"/>
      <c r="Z12" s="5"/>
    </row>
    <row r="13" ht="15.75" customHeight="1">
      <c r="A13" s="90" t="s">
        <v>329</v>
      </c>
      <c r="B13" s="41" t="s">
        <v>331</v>
      </c>
      <c r="C13" s="9" t="s">
        <v>178</v>
      </c>
      <c r="D13" s="9"/>
      <c r="E13" s="9"/>
      <c r="F13" s="9"/>
      <c r="G13" s="9"/>
      <c r="H13" s="13" t="s">
        <v>61</v>
      </c>
      <c r="I13" s="13">
        <f>countif(C:C,"h1")</f>
        <v>0</v>
      </c>
      <c r="J13" s="13" t="s">
        <v>62</v>
      </c>
      <c r="K13" s="13">
        <f>countif(C:C,"h2")</f>
        <v>0</v>
      </c>
      <c r="L13" s="13" t="s">
        <v>63</v>
      </c>
      <c r="M13" s="13">
        <f>countif(C:C,"h3")</f>
        <v>2</v>
      </c>
      <c r="N13" s="13" t="s">
        <v>64</v>
      </c>
      <c r="O13" s="13">
        <f>countif(C:C,"h4")</f>
        <v>0</v>
      </c>
      <c r="P13" s="13">
        <f t="shared" si="1"/>
        <v>2</v>
      </c>
      <c r="Q13" s="5"/>
      <c r="R13" s="5"/>
      <c r="S13" s="5"/>
      <c r="T13" s="5"/>
      <c r="U13" s="5"/>
      <c r="V13" s="5"/>
      <c r="W13" s="5"/>
      <c r="X13" s="5"/>
      <c r="Y13" s="5"/>
      <c r="Z13" s="5"/>
    </row>
    <row r="14" ht="15.75" customHeight="1">
      <c r="A14" s="90" t="s">
        <v>332</v>
      </c>
      <c r="B14" s="41" t="s">
        <v>333</v>
      </c>
      <c r="C14" s="9" t="s">
        <v>72</v>
      </c>
      <c r="D14" s="9"/>
      <c r="E14" s="9"/>
      <c r="F14" s="9"/>
      <c r="G14" s="9"/>
      <c r="H14" s="16" t="s">
        <v>66</v>
      </c>
      <c r="I14" s="13">
        <f>countif(C:C,"i1")</f>
        <v>0</v>
      </c>
      <c r="J14" s="16" t="s">
        <v>67</v>
      </c>
      <c r="K14" s="13">
        <f>countif(C:C,"i2")</f>
        <v>0</v>
      </c>
      <c r="L14" s="16" t="s">
        <v>68</v>
      </c>
      <c r="M14" s="13">
        <f>countif(C:C,"i3")</f>
        <v>1</v>
      </c>
      <c r="N14" s="16" t="s">
        <v>69</v>
      </c>
      <c r="O14" s="13">
        <f>countif(C:C,"i4")</f>
        <v>0</v>
      </c>
      <c r="P14" s="13">
        <f t="shared" si="1"/>
        <v>1</v>
      </c>
      <c r="Q14" s="5"/>
      <c r="R14" s="5"/>
      <c r="S14" s="5"/>
      <c r="T14" s="5"/>
      <c r="U14" s="5"/>
      <c r="V14" s="5"/>
      <c r="W14" s="5"/>
      <c r="X14" s="5"/>
      <c r="Y14" s="5"/>
      <c r="Z14" s="5"/>
    </row>
    <row r="15" ht="15.75" customHeight="1">
      <c r="A15" s="90" t="s">
        <v>334</v>
      </c>
      <c r="B15" s="41" t="s">
        <v>335</v>
      </c>
      <c r="C15" s="9" t="s">
        <v>15</v>
      </c>
      <c r="D15" s="9"/>
      <c r="E15" s="9"/>
      <c r="F15" s="9"/>
      <c r="G15" s="9"/>
      <c r="H15" s="16" t="s">
        <v>73</v>
      </c>
      <c r="I15" s="13">
        <f>countif(C:C,"j1")</f>
        <v>0</v>
      </c>
      <c r="J15" s="16" t="s">
        <v>74</v>
      </c>
      <c r="K15" s="13">
        <f>countif(C:C,"j2")</f>
        <v>0</v>
      </c>
      <c r="L15" s="16" t="s">
        <v>75</v>
      </c>
      <c r="M15" s="13">
        <f>countif(C:C,"j3")</f>
        <v>1</v>
      </c>
      <c r="N15" s="16" t="s">
        <v>76</v>
      </c>
      <c r="O15" s="13">
        <f>countif(C:C,"j4")</f>
        <v>0</v>
      </c>
      <c r="P15" s="13">
        <f t="shared" si="1"/>
        <v>1</v>
      </c>
      <c r="Q15" s="5"/>
      <c r="R15" s="5"/>
      <c r="S15" s="5"/>
      <c r="T15" s="5"/>
      <c r="U15" s="5"/>
      <c r="V15" s="5"/>
      <c r="W15" s="5"/>
      <c r="X15" s="5"/>
      <c r="Y15" s="5"/>
      <c r="Z15" s="5"/>
    </row>
    <row r="16" ht="15.75" customHeight="1">
      <c r="A16" s="90" t="s">
        <v>192</v>
      </c>
      <c r="B16" s="41" t="s">
        <v>336</v>
      </c>
      <c r="C16" s="9" t="s">
        <v>10</v>
      </c>
      <c r="D16" s="9"/>
      <c r="E16" s="9"/>
      <c r="F16" s="9"/>
      <c r="G16" s="9"/>
      <c r="H16" s="17" t="s">
        <v>78</v>
      </c>
      <c r="I16" s="18"/>
      <c r="J16" s="18"/>
      <c r="K16" s="18"/>
      <c r="L16" s="18"/>
      <c r="M16" s="18"/>
      <c r="N16" s="18"/>
      <c r="O16" s="19"/>
      <c r="P16" s="13">
        <f t="shared" si="1"/>
        <v>0</v>
      </c>
      <c r="Q16" s="5"/>
      <c r="R16" s="5"/>
      <c r="S16" s="5"/>
      <c r="T16" s="5"/>
      <c r="U16" s="5"/>
      <c r="V16" s="5"/>
      <c r="W16" s="5"/>
      <c r="X16" s="5"/>
      <c r="Y16" s="5"/>
      <c r="Z16" s="5"/>
    </row>
    <row r="17" ht="15.75" customHeight="1">
      <c r="A17" s="90" t="s">
        <v>337</v>
      </c>
      <c r="B17" s="41" t="s">
        <v>338</v>
      </c>
      <c r="C17" s="9" t="s">
        <v>104</v>
      </c>
      <c r="D17" s="9"/>
      <c r="E17" s="9"/>
      <c r="F17" s="9"/>
      <c r="G17" s="9"/>
      <c r="H17" s="20" t="s">
        <v>81</v>
      </c>
      <c r="I17" s="18"/>
      <c r="J17" s="18"/>
      <c r="K17" s="18"/>
      <c r="L17" s="18"/>
      <c r="M17" s="18"/>
      <c r="N17" s="18"/>
      <c r="O17" s="19"/>
      <c r="P17" s="13">
        <f>sum(P6:P16)</f>
        <v>22</v>
      </c>
      <c r="Q17" s="5"/>
      <c r="R17" s="5"/>
      <c r="S17" s="5"/>
      <c r="T17" s="5"/>
      <c r="U17" s="5"/>
      <c r="V17" s="5"/>
      <c r="W17" s="5"/>
      <c r="X17" s="5"/>
      <c r="Y17" s="5"/>
      <c r="Z17" s="5"/>
    </row>
    <row r="18" ht="15.75" customHeight="1">
      <c r="A18" s="90" t="s">
        <v>318</v>
      </c>
      <c r="B18" s="41" t="s">
        <v>339</v>
      </c>
      <c r="C18" s="9" t="s">
        <v>94</v>
      </c>
      <c r="D18" s="9"/>
      <c r="E18" s="9"/>
      <c r="F18" s="9"/>
      <c r="G18" s="9"/>
      <c r="H18" s="21"/>
      <c r="I18" s="22" t="s">
        <v>83</v>
      </c>
      <c r="J18" s="23" t="s">
        <v>84</v>
      </c>
      <c r="K18" s="24"/>
      <c r="L18" s="25"/>
      <c r="M18" s="25"/>
      <c r="N18" s="25"/>
      <c r="O18" s="25"/>
      <c r="P18" s="2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ht="15.75" customHeight="1">
      <c r="A19" s="90" t="s">
        <v>340</v>
      </c>
      <c r="B19" s="41" t="s">
        <v>341</v>
      </c>
      <c r="C19" s="9" t="s">
        <v>39</v>
      </c>
      <c r="D19" s="9"/>
      <c r="E19" s="9"/>
      <c r="F19" s="9"/>
      <c r="G19" s="9"/>
      <c r="H19" s="26" t="s">
        <v>4</v>
      </c>
      <c r="I19" s="22">
        <f>countif(D:D,"o")</f>
        <v>0</v>
      </c>
      <c r="J19" s="22">
        <f>countif(D:D,"x")</f>
        <v>10</v>
      </c>
      <c r="K19" s="24"/>
      <c r="L19" s="25"/>
      <c r="M19" s="25"/>
      <c r="N19" s="25"/>
      <c r="O19" s="25"/>
      <c r="P19" s="2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ht="15.75" customHeight="1">
      <c r="A20" s="90" t="s">
        <v>342</v>
      </c>
      <c r="B20" s="41" t="s">
        <v>343</v>
      </c>
      <c r="C20" s="9" t="s">
        <v>108</v>
      </c>
      <c r="D20" s="9"/>
      <c r="E20" s="9"/>
      <c r="F20" s="9"/>
      <c r="G20" s="9"/>
      <c r="H20" s="26" t="s">
        <v>5</v>
      </c>
      <c r="I20" s="22">
        <f>countif(E:E,"o")</f>
        <v>0</v>
      </c>
      <c r="J20" s="22">
        <f>countif(E:E,"x")</f>
        <v>10</v>
      </c>
      <c r="K20" s="25"/>
      <c r="L20" s="25"/>
      <c r="M20" s="25"/>
      <c r="N20" s="25"/>
      <c r="O20" s="25"/>
      <c r="P20" s="2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ht="15.75" customHeight="1">
      <c r="A21" s="90" t="s">
        <v>344</v>
      </c>
      <c r="B21" s="41" t="s">
        <v>345</v>
      </c>
      <c r="C21" s="9" t="s">
        <v>214</v>
      </c>
      <c r="D21" s="91"/>
      <c r="E21" s="92"/>
      <c r="F21" s="92"/>
      <c r="G21" s="91"/>
      <c r="H21" s="26" t="s">
        <v>6</v>
      </c>
      <c r="I21" s="22">
        <f>countif(F:F,"o")</f>
        <v>0</v>
      </c>
      <c r="J21" s="22">
        <f>countif(F:F,"x")</f>
        <v>10</v>
      </c>
      <c r="K21" s="25"/>
      <c r="L21" s="25"/>
      <c r="M21" s="25"/>
      <c r="N21" s="25"/>
      <c r="O21" s="25"/>
      <c r="P21" s="2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ht="15.75" customHeight="1">
      <c r="A22" s="90" t="s">
        <v>92</v>
      </c>
      <c r="B22" s="41" t="s">
        <v>346</v>
      </c>
      <c r="C22" s="9" t="s">
        <v>199</v>
      </c>
      <c r="D22" s="91"/>
      <c r="E22" s="92"/>
      <c r="F22" s="92"/>
      <c r="G22" s="91"/>
      <c r="H22" s="27" t="s">
        <v>7</v>
      </c>
      <c r="I22" s="22">
        <f>countif(G:G,"o")</f>
        <v>0</v>
      </c>
      <c r="J22" s="22">
        <f>countif(G:G,"x")</f>
        <v>10</v>
      </c>
      <c r="K22" s="25"/>
      <c r="L22" s="25"/>
      <c r="M22" s="25"/>
      <c r="N22" s="25"/>
      <c r="O22" s="25"/>
      <c r="P22" s="2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ht="15.75" customHeight="1">
      <c r="A23" s="90" t="s">
        <v>347</v>
      </c>
      <c r="B23" s="41" t="s">
        <v>348</v>
      </c>
      <c r="C23" s="29" t="s">
        <v>80</v>
      </c>
      <c r="D23" s="8"/>
      <c r="E23" s="8"/>
      <c r="F23" s="8"/>
      <c r="G23" s="8"/>
    </row>
    <row r="24" ht="15.75" customHeight="1">
      <c r="A24" s="90" t="s">
        <v>349</v>
      </c>
      <c r="B24" s="41" t="s">
        <v>350</v>
      </c>
      <c r="C24" s="29" t="s">
        <v>94</v>
      </c>
      <c r="D24" s="8"/>
      <c r="E24" s="8"/>
      <c r="F24" s="8"/>
      <c r="G24" s="8"/>
    </row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</sheetData>
  <mergeCells count="3">
    <mergeCell ref="A1:G1"/>
    <mergeCell ref="H16:O16"/>
    <mergeCell ref="H17:O17"/>
  </mergeCells>
  <printOptions/>
  <pageMargins bottom="1.0" footer="0.0" header="0.0" left="0.75" right="0.75" top="1.0"/>
  <pageSetup orientation="landscape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1.43"/>
    <col customWidth="1" min="2" max="2" width="40.14"/>
    <col customWidth="1" min="3" max="3" width="26.86"/>
    <col customWidth="1" min="4" max="7" width="8.71"/>
    <col customWidth="1" min="8" max="8" width="14.43"/>
    <col customWidth="1" min="9" max="26" width="8.71"/>
  </cols>
  <sheetData>
    <row r="1" ht="15.75" customHeight="1">
      <c r="A1" s="1" t="s">
        <v>351</v>
      </c>
      <c r="B1" s="2"/>
      <c r="C1" s="2"/>
      <c r="D1" s="2"/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  <c r="Q1" s="5"/>
      <c r="R1" s="5"/>
      <c r="S1" s="5"/>
      <c r="T1" s="5"/>
      <c r="U1" s="5"/>
      <c r="V1" s="5"/>
      <c r="W1" s="5"/>
      <c r="X1" s="5"/>
      <c r="Y1" s="5"/>
      <c r="Z1" s="5"/>
    </row>
    <row r="2" ht="15.75" customHeight="1">
      <c r="A2" s="30" t="s">
        <v>1</v>
      </c>
      <c r="B2" s="31" t="s">
        <v>2</v>
      </c>
      <c r="C2" s="32" t="s">
        <v>3</v>
      </c>
      <c r="D2" s="7" t="s">
        <v>4</v>
      </c>
      <c r="E2" s="7" t="s">
        <v>5</v>
      </c>
      <c r="F2" s="7" t="s">
        <v>6</v>
      </c>
      <c r="G2" s="33" t="s">
        <v>7</v>
      </c>
      <c r="H2" s="4"/>
      <c r="I2" s="4"/>
      <c r="J2" s="4"/>
      <c r="K2" s="4"/>
      <c r="L2" s="4"/>
      <c r="M2" s="4"/>
      <c r="N2" s="4"/>
      <c r="O2" s="4"/>
      <c r="P2" s="4"/>
      <c r="Q2" s="5"/>
      <c r="R2" s="5"/>
      <c r="S2" s="5"/>
      <c r="T2" s="5"/>
      <c r="U2" s="5"/>
      <c r="V2" s="5"/>
      <c r="W2" s="5"/>
      <c r="X2" s="5"/>
      <c r="Y2" s="5"/>
      <c r="Z2" s="5"/>
    </row>
    <row r="3" ht="15.75" customHeight="1">
      <c r="A3" s="93" t="s">
        <v>352</v>
      </c>
      <c r="B3" s="94" t="s">
        <v>353</v>
      </c>
      <c r="C3" s="9" t="s">
        <v>108</v>
      </c>
      <c r="D3" s="9" t="s">
        <v>11</v>
      </c>
      <c r="E3" s="9" t="s">
        <v>11</v>
      </c>
      <c r="F3" s="9" t="s">
        <v>11</v>
      </c>
      <c r="G3" s="9" t="s">
        <v>11</v>
      </c>
      <c r="H3" s="4"/>
      <c r="I3" s="4"/>
      <c r="J3" s="4"/>
      <c r="K3" s="4"/>
      <c r="L3" s="4"/>
      <c r="M3" s="4"/>
      <c r="N3" s="4"/>
      <c r="O3" s="4"/>
      <c r="P3" s="4"/>
      <c r="Q3" s="5"/>
      <c r="R3" s="5"/>
      <c r="S3" s="5"/>
      <c r="T3" s="5"/>
      <c r="U3" s="5"/>
      <c r="V3" s="5"/>
      <c r="W3" s="5"/>
      <c r="X3" s="5"/>
      <c r="Y3" s="5"/>
      <c r="Z3" s="5"/>
    </row>
    <row r="4" ht="15.75" customHeight="1">
      <c r="A4" s="93" t="s">
        <v>27</v>
      </c>
      <c r="B4" s="94" t="s">
        <v>354</v>
      </c>
      <c r="C4" s="9" t="s">
        <v>178</v>
      </c>
      <c r="D4" s="9" t="s">
        <v>11</v>
      </c>
      <c r="E4" s="9" t="s">
        <v>11</v>
      </c>
      <c r="F4" s="9" t="s">
        <v>11</v>
      </c>
      <c r="G4" s="9" t="s">
        <v>11</v>
      </c>
      <c r="H4" s="10"/>
      <c r="I4" s="10"/>
      <c r="J4" s="10"/>
      <c r="K4" s="10"/>
      <c r="L4" s="10"/>
      <c r="M4" s="10"/>
      <c r="N4" s="10"/>
      <c r="O4" s="10"/>
      <c r="P4" s="10"/>
      <c r="Q4" s="5"/>
      <c r="R4" s="5"/>
      <c r="S4" s="5"/>
      <c r="T4" s="5"/>
      <c r="U4" s="5"/>
      <c r="V4" s="5"/>
      <c r="W4" s="5"/>
      <c r="X4" s="5"/>
      <c r="Y4" s="5"/>
      <c r="Z4" s="5"/>
    </row>
    <row r="5" ht="15.75" customHeight="1">
      <c r="A5" s="93" t="s">
        <v>355</v>
      </c>
      <c r="B5" s="94" t="s">
        <v>356</v>
      </c>
      <c r="C5" s="9" t="s">
        <v>98</v>
      </c>
      <c r="D5" s="9" t="s">
        <v>11</v>
      </c>
      <c r="E5" s="9" t="s">
        <v>11</v>
      </c>
      <c r="F5" s="9" t="s">
        <v>11</v>
      </c>
      <c r="G5" s="9" t="s">
        <v>11</v>
      </c>
      <c r="H5" s="11" t="s">
        <v>16</v>
      </c>
      <c r="I5" s="11" t="s">
        <v>17</v>
      </c>
      <c r="J5" s="11" t="s">
        <v>18</v>
      </c>
      <c r="K5" s="11" t="s">
        <v>17</v>
      </c>
      <c r="L5" s="11" t="s">
        <v>19</v>
      </c>
      <c r="M5" s="11" t="s">
        <v>17</v>
      </c>
      <c r="N5" s="11" t="s">
        <v>20</v>
      </c>
      <c r="O5" s="11" t="s">
        <v>17</v>
      </c>
      <c r="P5" s="12" t="s">
        <v>21</v>
      </c>
      <c r="Q5" s="5"/>
      <c r="R5" s="5"/>
      <c r="S5" s="5"/>
      <c r="T5" s="5"/>
      <c r="U5" s="5"/>
      <c r="V5" s="5"/>
      <c r="W5" s="5"/>
      <c r="X5" s="5"/>
      <c r="Y5" s="5"/>
      <c r="Z5" s="5"/>
    </row>
    <row r="6" ht="15.75" customHeight="1">
      <c r="A6" s="93" t="s">
        <v>357</v>
      </c>
      <c r="B6" s="94" t="s">
        <v>358</v>
      </c>
      <c r="C6" s="9" t="s">
        <v>10</v>
      </c>
      <c r="D6" s="9" t="s">
        <v>11</v>
      </c>
      <c r="E6" s="9" t="s">
        <v>11</v>
      </c>
      <c r="F6" s="9" t="s">
        <v>11</v>
      </c>
      <c r="G6" s="9" t="s">
        <v>11</v>
      </c>
      <c r="H6" s="13" t="s">
        <v>23</v>
      </c>
      <c r="I6" s="12">
        <f>countif(C:C,"a1")</f>
        <v>2</v>
      </c>
      <c r="J6" s="13" t="s">
        <v>24</v>
      </c>
      <c r="K6" s="14">
        <f>countif(C:C,"a2")</f>
        <v>0</v>
      </c>
      <c r="L6" s="13" t="s">
        <v>25</v>
      </c>
      <c r="M6" s="12">
        <f>countif(C:C,"a3")</f>
        <v>1</v>
      </c>
      <c r="N6" s="13" t="s">
        <v>26</v>
      </c>
      <c r="O6" s="12">
        <f>countif(C:C,"a4")</f>
        <v>0</v>
      </c>
      <c r="P6" s="12">
        <f t="shared" ref="P6:P16" si="1">sum(I6,K6,M6,O6)</f>
        <v>3</v>
      </c>
      <c r="Q6" s="5"/>
      <c r="R6" s="5"/>
      <c r="S6" s="5"/>
      <c r="T6" s="5"/>
      <c r="U6" s="5"/>
      <c r="V6" s="5"/>
      <c r="W6" s="5"/>
      <c r="X6" s="5"/>
      <c r="Y6" s="5"/>
      <c r="Z6" s="5"/>
    </row>
    <row r="7" ht="15.75" customHeight="1">
      <c r="A7" s="93" t="s">
        <v>359</v>
      </c>
      <c r="B7" s="94" t="s">
        <v>360</v>
      </c>
      <c r="C7" s="9" t="s">
        <v>72</v>
      </c>
      <c r="D7" s="9" t="s">
        <v>11</v>
      </c>
      <c r="E7" s="9" t="s">
        <v>11</v>
      </c>
      <c r="F7" s="9" t="s">
        <v>11</v>
      </c>
      <c r="G7" s="9" t="s">
        <v>112</v>
      </c>
      <c r="H7" s="13" t="s">
        <v>29</v>
      </c>
      <c r="I7" s="12">
        <f>countif(C:C,"b1")</f>
        <v>2</v>
      </c>
      <c r="J7" s="13" t="s">
        <v>30</v>
      </c>
      <c r="K7" s="12">
        <f>countif(C:C,"b2")</f>
        <v>3</v>
      </c>
      <c r="L7" s="13" t="s">
        <v>31</v>
      </c>
      <c r="M7" s="12">
        <f>countif(C:C,"b3")</f>
        <v>0</v>
      </c>
      <c r="N7" s="13" t="s">
        <v>32</v>
      </c>
      <c r="O7" s="12">
        <f>countif(C:C,"b4")</f>
        <v>0</v>
      </c>
      <c r="P7" s="12">
        <f t="shared" si="1"/>
        <v>5</v>
      </c>
      <c r="Q7" s="5"/>
      <c r="R7" s="5"/>
      <c r="S7" s="5"/>
      <c r="T7" s="5"/>
      <c r="U7" s="5"/>
      <c r="V7" s="5"/>
      <c r="W7" s="5"/>
      <c r="X7" s="5"/>
      <c r="Y7" s="5"/>
      <c r="Z7" s="5"/>
    </row>
    <row r="8" ht="15.75" customHeight="1">
      <c r="A8" s="93" t="s">
        <v>141</v>
      </c>
      <c r="B8" s="94" t="s">
        <v>361</v>
      </c>
      <c r="C8" s="9" t="s">
        <v>94</v>
      </c>
      <c r="D8" s="9" t="s">
        <v>11</v>
      </c>
      <c r="E8" s="9" t="s">
        <v>11</v>
      </c>
      <c r="F8" s="9" t="s">
        <v>11</v>
      </c>
      <c r="G8" s="9" t="s">
        <v>11</v>
      </c>
      <c r="H8" s="13" t="s">
        <v>34</v>
      </c>
      <c r="I8" s="12">
        <f>countif(C:C,"c1")</f>
        <v>0</v>
      </c>
      <c r="J8" s="13" t="s">
        <v>35</v>
      </c>
      <c r="K8" s="12">
        <v>0.0</v>
      </c>
      <c r="L8" s="13" t="s">
        <v>36</v>
      </c>
      <c r="M8" s="12">
        <f>countif(C:C,"c3")</f>
        <v>1</v>
      </c>
      <c r="N8" s="13" t="s">
        <v>37</v>
      </c>
      <c r="O8" s="12">
        <f>countif(C:C,"c4")</f>
        <v>0</v>
      </c>
      <c r="P8" s="12">
        <f t="shared" si="1"/>
        <v>1</v>
      </c>
      <c r="Q8" s="5"/>
      <c r="R8" s="5"/>
      <c r="S8" s="5"/>
      <c r="T8" s="5"/>
      <c r="U8" s="5"/>
      <c r="V8" s="5"/>
      <c r="W8" s="5"/>
      <c r="X8" s="5"/>
      <c r="Y8" s="5"/>
      <c r="Z8" s="5"/>
    </row>
    <row r="9" ht="15.75" customHeight="1">
      <c r="A9" s="93" t="s">
        <v>141</v>
      </c>
      <c r="B9" s="94" t="s">
        <v>362</v>
      </c>
      <c r="C9" s="9" t="s">
        <v>10</v>
      </c>
      <c r="D9" s="9" t="s">
        <v>11</v>
      </c>
      <c r="E9" s="9" t="s">
        <v>11</v>
      </c>
      <c r="F9" s="9" t="s">
        <v>11</v>
      </c>
      <c r="G9" s="9" t="s">
        <v>11</v>
      </c>
      <c r="H9" s="13" t="s">
        <v>40</v>
      </c>
      <c r="I9" s="14">
        <f>countif(C:C,"d1")</f>
        <v>2</v>
      </c>
      <c r="J9" s="13" t="s">
        <v>41</v>
      </c>
      <c r="K9" s="12">
        <f>countif(C:C,"d2")</f>
        <v>1</v>
      </c>
      <c r="L9" s="13" t="s">
        <v>42</v>
      </c>
      <c r="M9" s="12">
        <f>countif(C:C,"d3")</f>
        <v>0</v>
      </c>
      <c r="N9" s="13" t="s">
        <v>43</v>
      </c>
      <c r="O9" s="12">
        <f>countif(C:C,"d4")</f>
        <v>0</v>
      </c>
      <c r="P9" s="12">
        <f t="shared" si="1"/>
        <v>3</v>
      </c>
      <c r="Q9" s="5"/>
      <c r="R9" s="5"/>
      <c r="S9" s="5"/>
      <c r="T9" s="5"/>
      <c r="U9" s="5"/>
      <c r="V9" s="5"/>
      <c r="W9" s="5"/>
      <c r="X9" s="5"/>
      <c r="Y9" s="5"/>
      <c r="Z9" s="5"/>
    </row>
    <row r="10" ht="15.75" customHeight="1">
      <c r="A10" s="93" t="s">
        <v>141</v>
      </c>
      <c r="B10" s="94" t="s">
        <v>363</v>
      </c>
      <c r="C10" s="9" t="s">
        <v>13</v>
      </c>
      <c r="D10" s="9" t="s">
        <v>11</v>
      </c>
      <c r="E10" s="9" t="s">
        <v>11</v>
      </c>
      <c r="F10" s="9" t="s">
        <v>11</v>
      </c>
      <c r="G10" s="9" t="s">
        <v>11</v>
      </c>
      <c r="H10" s="13" t="s">
        <v>45</v>
      </c>
      <c r="I10" s="13">
        <f>countif(C:C,"e1")</f>
        <v>1</v>
      </c>
      <c r="J10" s="13" t="s">
        <v>46</v>
      </c>
      <c r="K10" s="13">
        <f>countif(C:C,"e2")</f>
        <v>0</v>
      </c>
      <c r="L10" s="13" t="s">
        <v>47</v>
      </c>
      <c r="M10" s="13">
        <f>countif(C:C,"e3")</f>
        <v>0</v>
      </c>
      <c r="N10" s="13" t="s">
        <v>48</v>
      </c>
      <c r="O10" s="13">
        <f>countif(C:C,"e4")</f>
        <v>0</v>
      </c>
      <c r="P10" s="13">
        <f t="shared" si="1"/>
        <v>1</v>
      </c>
      <c r="Q10" s="5"/>
      <c r="R10" s="5"/>
      <c r="S10" s="5"/>
      <c r="T10" s="5"/>
      <c r="U10" s="5"/>
      <c r="V10" s="5"/>
      <c r="W10" s="5"/>
      <c r="X10" s="5"/>
      <c r="Y10" s="5"/>
      <c r="Z10" s="5"/>
    </row>
    <row r="11" ht="15.75" customHeight="1">
      <c r="A11" s="93" t="s">
        <v>332</v>
      </c>
      <c r="B11" s="94" t="s">
        <v>364</v>
      </c>
      <c r="C11" s="9" t="s">
        <v>91</v>
      </c>
      <c r="D11" s="9" t="s">
        <v>11</v>
      </c>
      <c r="E11" s="9" t="s">
        <v>11</v>
      </c>
      <c r="F11" s="9" t="s">
        <v>11</v>
      </c>
      <c r="G11" s="9" t="s">
        <v>11</v>
      </c>
      <c r="H11" s="13" t="s">
        <v>51</v>
      </c>
      <c r="I11" s="15">
        <f>countif(C:C,"f1")</f>
        <v>3</v>
      </c>
      <c r="J11" s="13" t="s">
        <v>52</v>
      </c>
      <c r="K11" s="13">
        <f>countif(C:C,"f2")</f>
        <v>0</v>
      </c>
      <c r="L11" s="13" t="s">
        <v>53</v>
      </c>
      <c r="M11" s="13">
        <f>countif(C:C,"f3")</f>
        <v>0</v>
      </c>
      <c r="N11" s="13" t="s">
        <v>54</v>
      </c>
      <c r="O11" s="13">
        <f>countif(C:C,"f4")</f>
        <v>0</v>
      </c>
      <c r="P11" s="13">
        <f t="shared" si="1"/>
        <v>3</v>
      </c>
      <c r="Q11" s="5"/>
      <c r="R11" s="5"/>
      <c r="S11" s="5"/>
      <c r="T11" s="5"/>
      <c r="U11" s="5"/>
      <c r="V11" s="5"/>
      <c r="W11" s="5"/>
      <c r="X11" s="5"/>
      <c r="Y11" s="5"/>
      <c r="Z11" s="5"/>
    </row>
    <row r="12" ht="15.75" customHeight="1">
      <c r="A12" s="93" t="s">
        <v>332</v>
      </c>
      <c r="B12" s="94" t="s">
        <v>365</v>
      </c>
      <c r="C12" s="38" t="s">
        <v>91</v>
      </c>
      <c r="D12" s="9" t="s">
        <v>11</v>
      </c>
      <c r="E12" s="9" t="s">
        <v>11</v>
      </c>
      <c r="F12" s="9" t="s">
        <v>11</v>
      </c>
      <c r="G12" s="9" t="s">
        <v>11</v>
      </c>
      <c r="H12" s="13" t="s">
        <v>56</v>
      </c>
      <c r="I12" s="13">
        <f>countif(C:C,"g1")</f>
        <v>0</v>
      </c>
      <c r="J12" s="13" t="s">
        <v>57</v>
      </c>
      <c r="K12" s="13">
        <f>countif(C:C,"g2")</f>
        <v>0</v>
      </c>
      <c r="L12" s="13" t="s">
        <v>58</v>
      </c>
      <c r="M12" s="13">
        <f>countif(C:C,"g3")</f>
        <v>0</v>
      </c>
      <c r="N12" s="13" t="s">
        <v>59</v>
      </c>
      <c r="O12" s="13">
        <f>countif(C:C,"g4")</f>
        <v>0</v>
      </c>
      <c r="P12" s="13">
        <f t="shared" si="1"/>
        <v>0</v>
      </c>
      <c r="Q12" s="5"/>
      <c r="R12" s="5"/>
      <c r="S12" s="5"/>
      <c r="T12" s="5"/>
      <c r="U12" s="5"/>
      <c r="V12" s="5"/>
      <c r="W12" s="5"/>
      <c r="X12" s="5"/>
      <c r="Y12" s="5"/>
      <c r="Z12" s="5"/>
    </row>
    <row r="13" ht="15.75" customHeight="1">
      <c r="A13" s="93" t="s">
        <v>332</v>
      </c>
      <c r="B13" s="94" t="s">
        <v>366</v>
      </c>
      <c r="C13" s="9" t="s">
        <v>104</v>
      </c>
      <c r="D13" s="9"/>
      <c r="E13" s="9"/>
      <c r="F13" s="9"/>
      <c r="G13" s="9"/>
      <c r="H13" s="13" t="s">
        <v>61</v>
      </c>
      <c r="I13" s="13">
        <f>countif(C:C,"h1")</f>
        <v>0</v>
      </c>
      <c r="J13" s="13" t="s">
        <v>62</v>
      </c>
      <c r="K13" s="13">
        <f>countif(C:C,"h2")</f>
        <v>0</v>
      </c>
      <c r="L13" s="13" t="s">
        <v>63</v>
      </c>
      <c r="M13" s="13">
        <f>countif(C:C,"h3")</f>
        <v>1</v>
      </c>
      <c r="N13" s="13" t="s">
        <v>64</v>
      </c>
      <c r="O13" s="13">
        <f>countif(C:C,"h4")</f>
        <v>0</v>
      </c>
      <c r="P13" s="13">
        <f t="shared" si="1"/>
        <v>1</v>
      </c>
      <c r="Q13" s="5"/>
      <c r="R13" s="5"/>
      <c r="S13" s="5"/>
      <c r="T13" s="5"/>
      <c r="U13" s="5"/>
      <c r="V13" s="5"/>
      <c r="W13" s="5"/>
      <c r="X13" s="5"/>
      <c r="Y13" s="5"/>
      <c r="Z13" s="5"/>
    </row>
    <row r="14" ht="15.75" customHeight="1">
      <c r="A14" s="93" t="s">
        <v>145</v>
      </c>
      <c r="B14" s="94" t="s">
        <v>367</v>
      </c>
      <c r="C14" s="9" t="s">
        <v>104</v>
      </c>
      <c r="D14" s="9"/>
      <c r="E14" s="9"/>
      <c r="F14" s="9"/>
      <c r="G14" s="9"/>
      <c r="H14" s="16" t="s">
        <v>66</v>
      </c>
      <c r="I14" s="13">
        <f>countif(C:C,"i1")</f>
        <v>0</v>
      </c>
      <c r="J14" s="16" t="s">
        <v>67</v>
      </c>
      <c r="K14" s="13">
        <f>countif(C:C,"i2")</f>
        <v>0</v>
      </c>
      <c r="L14" s="16" t="s">
        <v>68</v>
      </c>
      <c r="M14" s="13">
        <f>countif(C:C,"i3")</f>
        <v>1</v>
      </c>
      <c r="N14" s="16" t="s">
        <v>69</v>
      </c>
      <c r="O14" s="13">
        <f>countif(C:C,"i4")</f>
        <v>0</v>
      </c>
      <c r="P14" s="13">
        <f t="shared" si="1"/>
        <v>1</v>
      </c>
      <c r="Q14" s="5"/>
      <c r="R14" s="5"/>
      <c r="S14" s="5"/>
      <c r="T14" s="5"/>
      <c r="U14" s="5"/>
      <c r="V14" s="5"/>
      <c r="W14" s="5"/>
      <c r="X14" s="5"/>
      <c r="Y14" s="5"/>
      <c r="Z14" s="5"/>
    </row>
    <row r="15" ht="15.75" customHeight="1">
      <c r="A15" s="93" t="s">
        <v>145</v>
      </c>
      <c r="B15" s="94" t="s">
        <v>368</v>
      </c>
      <c r="C15" s="9" t="s">
        <v>13</v>
      </c>
      <c r="D15" s="9"/>
      <c r="E15" s="9"/>
      <c r="F15" s="9"/>
      <c r="G15" s="9"/>
      <c r="H15" s="16" t="s">
        <v>73</v>
      </c>
      <c r="I15" s="13">
        <f>countif(C:C,"j1")</f>
        <v>0</v>
      </c>
      <c r="J15" s="16" t="s">
        <v>74</v>
      </c>
      <c r="K15" s="13">
        <f>countif(C:C,"j2")</f>
        <v>0</v>
      </c>
      <c r="L15" s="16" t="s">
        <v>75</v>
      </c>
      <c r="M15" s="13">
        <f>countif(C:C,"j3")</f>
        <v>0</v>
      </c>
      <c r="N15" s="16" t="s">
        <v>76</v>
      </c>
      <c r="O15" s="13">
        <f>countif(C:C,"j4")</f>
        <v>0</v>
      </c>
      <c r="P15" s="13">
        <f t="shared" si="1"/>
        <v>0</v>
      </c>
      <c r="Q15" s="5"/>
      <c r="R15" s="5"/>
      <c r="S15" s="5"/>
      <c r="T15" s="5"/>
      <c r="U15" s="5"/>
      <c r="V15" s="5"/>
      <c r="W15" s="5"/>
      <c r="X15" s="5"/>
      <c r="Y15" s="5"/>
      <c r="Z15" s="5"/>
    </row>
    <row r="16" ht="15.75" customHeight="1">
      <c r="A16" s="93" t="s">
        <v>145</v>
      </c>
      <c r="B16" s="94" t="s">
        <v>369</v>
      </c>
      <c r="C16" s="9" t="s">
        <v>80</v>
      </c>
      <c r="D16" s="9"/>
      <c r="E16" s="9"/>
      <c r="F16" s="9"/>
      <c r="G16" s="9"/>
      <c r="H16" s="17" t="s">
        <v>78</v>
      </c>
      <c r="I16" s="18"/>
      <c r="J16" s="18"/>
      <c r="K16" s="18"/>
      <c r="L16" s="18"/>
      <c r="M16" s="18"/>
      <c r="N16" s="18"/>
      <c r="O16" s="19"/>
      <c r="P16" s="13">
        <f t="shared" si="1"/>
        <v>0</v>
      </c>
      <c r="Q16" s="5"/>
      <c r="R16" s="5"/>
      <c r="S16" s="5"/>
      <c r="T16" s="5"/>
      <c r="U16" s="5"/>
      <c r="V16" s="5"/>
      <c r="W16" s="5"/>
      <c r="X16" s="5"/>
      <c r="Y16" s="5"/>
      <c r="Z16" s="5"/>
    </row>
    <row r="17" ht="15.75" customHeight="1">
      <c r="A17" s="93" t="s">
        <v>370</v>
      </c>
      <c r="B17" s="94" t="s">
        <v>371</v>
      </c>
      <c r="C17" s="9" t="s">
        <v>91</v>
      </c>
      <c r="D17" s="9"/>
      <c r="E17" s="9"/>
      <c r="F17" s="9"/>
      <c r="G17" s="9"/>
      <c r="H17" s="20" t="s">
        <v>81</v>
      </c>
      <c r="I17" s="18"/>
      <c r="J17" s="18"/>
      <c r="K17" s="18"/>
      <c r="L17" s="18"/>
      <c r="M17" s="18"/>
      <c r="N17" s="18"/>
      <c r="O17" s="19"/>
      <c r="P17" s="13">
        <f>sum(P6:P16)</f>
        <v>18</v>
      </c>
      <c r="Q17" s="5"/>
      <c r="R17" s="5"/>
      <c r="S17" s="5"/>
      <c r="T17" s="5"/>
      <c r="U17" s="5"/>
      <c r="V17" s="5"/>
      <c r="W17" s="5"/>
      <c r="X17" s="5"/>
      <c r="Y17" s="5"/>
      <c r="Z17" s="5"/>
    </row>
    <row r="18" ht="15.75" customHeight="1">
      <c r="A18" s="93" t="s">
        <v>370</v>
      </c>
      <c r="B18" s="94" t="s">
        <v>372</v>
      </c>
      <c r="C18" s="9" t="s">
        <v>94</v>
      </c>
      <c r="D18" s="9"/>
      <c r="E18" s="9"/>
      <c r="F18" s="9"/>
      <c r="G18" s="9"/>
      <c r="H18" s="21"/>
      <c r="I18" s="22" t="s">
        <v>83</v>
      </c>
      <c r="J18" s="23" t="s">
        <v>84</v>
      </c>
      <c r="K18" s="24"/>
      <c r="L18" s="25"/>
      <c r="M18" s="25"/>
      <c r="N18" s="25"/>
      <c r="O18" s="25"/>
      <c r="P18" s="2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ht="15.75" customHeight="1">
      <c r="A19" s="93" t="s">
        <v>370</v>
      </c>
      <c r="B19" s="94" t="s">
        <v>373</v>
      </c>
      <c r="C19" s="9" t="s">
        <v>374</v>
      </c>
      <c r="D19" s="9"/>
      <c r="E19" s="9"/>
      <c r="F19" s="9"/>
      <c r="G19" s="9"/>
      <c r="H19" s="26" t="s">
        <v>4</v>
      </c>
      <c r="I19" s="22">
        <f>countif(D:D,"o")</f>
        <v>0</v>
      </c>
      <c r="J19" s="22">
        <f>countif(D:D,"x")</f>
        <v>10</v>
      </c>
      <c r="K19" s="24"/>
      <c r="L19" s="25"/>
      <c r="M19" s="25"/>
      <c r="N19" s="25"/>
      <c r="O19" s="25"/>
      <c r="P19" s="2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ht="15.75" customHeight="1">
      <c r="A20" s="95" t="s">
        <v>370</v>
      </c>
      <c r="B20" s="96" t="s">
        <v>375</v>
      </c>
      <c r="C20" s="9" t="s">
        <v>10</v>
      </c>
      <c r="D20" s="9"/>
      <c r="E20" s="9"/>
      <c r="F20" s="9"/>
      <c r="G20" s="9"/>
      <c r="H20" s="26" t="s">
        <v>5</v>
      </c>
      <c r="I20" s="22">
        <f>countif(E:E,"o")</f>
        <v>0</v>
      </c>
      <c r="J20" s="22">
        <f>countif(E:E,"x")</f>
        <v>10</v>
      </c>
      <c r="K20" s="25"/>
      <c r="L20" s="25"/>
      <c r="M20" s="25"/>
      <c r="N20" s="25"/>
      <c r="O20" s="25"/>
      <c r="P20" s="2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ht="15.75" customHeight="1">
      <c r="A21" s="50"/>
      <c r="B21" s="51"/>
      <c r="C21" s="54"/>
      <c r="D21" s="4"/>
      <c r="E21" s="54"/>
      <c r="F21" s="54"/>
      <c r="G21" s="4"/>
      <c r="H21" s="26" t="s">
        <v>6</v>
      </c>
      <c r="I21" s="22">
        <f>countif(F:F,"o")</f>
        <v>0</v>
      </c>
      <c r="J21" s="22">
        <f>countif(F:F,"x")</f>
        <v>10</v>
      </c>
      <c r="K21" s="25"/>
      <c r="L21" s="25"/>
      <c r="M21" s="25"/>
      <c r="N21" s="25"/>
      <c r="O21" s="25"/>
      <c r="P21" s="2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ht="15.75" customHeight="1">
      <c r="A22" s="50"/>
      <c r="B22" s="51"/>
      <c r="C22" s="52"/>
      <c r="D22" s="4"/>
      <c r="E22" s="54"/>
      <c r="F22" s="54"/>
      <c r="G22" s="4"/>
      <c r="H22" s="27" t="s">
        <v>7</v>
      </c>
      <c r="I22" s="22">
        <f>countif(G:G,"o")</f>
        <v>1</v>
      </c>
      <c r="J22" s="22">
        <f>countif(G:G,"x")</f>
        <v>9</v>
      </c>
      <c r="K22" s="25"/>
      <c r="L22" s="25"/>
      <c r="M22" s="25"/>
      <c r="N22" s="25"/>
      <c r="O22" s="25"/>
      <c r="P22" s="2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ht="15.75" customHeight="1">
      <c r="A23" s="50"/>
      <c r="B23" s="51"/>
    </row>
    <row r="24" ht="15.75" customHeight="1">
      <c r="A24" s="50"/>
      <c r="B24" s="51"/>
    </row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</sheetData>
  <mergeCells count="3">
    <mergeCell ref="A1:G1"/>
    <mergeCell ref="H16:O16"/>
    <mergeCell ref="H17:O17"/>
  </mergeCells>
  <printOptions/>
  <pageMargins bottom="1.0" footer="0.0" header="0.0" left="0.75" right="0.75" top="1.0"/>
  <pageSetup orientation="landscape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6.0"/>
    <col customWidth="1" min="2" max="2" width="52.0"/>
    <col customWidth="1" min="3" max="3" width="18.43"/>
    <col customWidth="1" min="4" max="6" width="8.71"/>
    <col customWidth="1" min="7" max="7" width="15.29"/>
    <col customWidth="1" min="8" max="8" width="13.0"/>
    <col customWidth="1" min="9" max="26" width="8.71"/>
  </cols>
  <sheetData>
    <row r="1" ht="15.75" customHeight="1">
      <c r="A1" s="1" t="s">
        <v>376</v>
      </c>
      <c r="B1" s="2"/>
      <c r="C1" s="2"/>
      <c r="D1" s="2"/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  <c r="Q1" s="5"/>
      <c r="R1" s="5"/>
      <c r="S1" s="5"/>
      <c r="T1" s="5"/>
      <c r="U1" s="5"/>
      <c r="V1" s="5"/>
      <c r="W1" s="5"/>
      <c r="X1" s="5"/>
      <c r="Y1" s="5"/>
      <c r="Z1" s="5"/>
    </row>
    <row r="2" ht="15.75" customHeight="1">
      <c r="A2" s="30" t="s">
        <v>1</v>
      </c>
      <c r="B2" s="31" t="s">
        <v>2</v>
      </c>
      <c r="C2" s="32" t="s">
        <v>3</v>
      </c>
      <c r="D2" s="7" t="s">
        <v>4</v>
      </c>
      <c r="E2" s="7" t="s">
        <v>5</v>
      </c>
      <c r="F2" s="7" t="s">
        <v>6</v>
      </c>
      <c r="G2" s="33" t="s">
        <v>7</v>
      </c>
      <c r="H2" s="4"/>
      <c r="I2" s="4"/>
      <c r="J2" s="4"/>
      <c r="K2" s="4"/>
      <c r="L2" s="4"/>
      <c r="M2" s="4"/>
      <c r="N2" s="4"/>
      <c r="O2" s="4"/>
      <c r="P2" s="4"/>
      <c r="Q2" s="5"/>
      <c r="R2" s="5"/>
      <c r="S2" s="5"/>
      <c r="T2" s="5"/>
      <c r="U2" s="5"/>
      <c r="V2" s="5"/>
      <c r="W2" s="5"/>
      <c r="X2" s="5"/>
      <c r="Y2" s="5"/>
      <c r="Z2" s="5"/>
    </row>
    <row r="3" ht="15.75" customHeight="1">
      <c r="A3" s="40" t="s">
        <v>141</v>
      </c>
      <c r="B3" s="41" t="s">
        <v>377</v>
      </c>
      <c r="C3" s="9" t="s">
        <v>15</v>
      </c>
      <c r="D3" s="9" t="s">
        <v>11</v>
      </c>
      <c r="E3" s="9" t="s">
        <v>11</v>
      </c>
      <c r="F3" s="9" t="s">
        <v>11</v>
      </c>
      <c r="G3" s="9" t="s">
        <v>11</v>
      </c>
      <c r="H3" s="4"/>
      <c r="I3" s="4"/>
      <c r="J3" s="4"/>
      <c r="K3" s="4"/>
      <c r="L3" s="4"/>
      <c r="M3" s="4"/>
      <c r="N3" s="4"/>
      <c r="O3" s="4"/>
      <c r="P3" s="4"/>
      <c r="Q3" s="5"/>
      <c r="R3" s="5"/>
      <c r="S3" s="5"/>
      <c r="T3" s="5"/>
      <c r="U3" s="5"/>
      <c r="V3" s="5"/>
      <c r="W3" s="5"/>
      <c r="X3" s="5"/>
      <c r="Y3" s="5"/>
      <c r="Z3" s="5"/>
    </row>
    <row r="4" ht="15.75" customHeight="1">
      <c r="A4" s="40" t="s">
        <v>141</v>
      </c>
      <c r="B4" s="41" t="s">
        <v>378</v>
      </c>
      <c r="C4" s="9" t="s">
        <v>98</v>
      </c>
      <c r="D4" s="9" t="s">
        <v>11</v>
      </c>
      <c r="E4" s="9" t="s">
        <v>11</v>
      </c>
      <c r="F4" s="9" t="s">
        <v>11</v>
      </c>
      <c r="G4" s="9" t="s">
        <v>11</v>
      </c>
      <c r="H4" s="10"/>
      <c r="I4" s="10"/>
      <c r="J4" s="10"/>
      <c r="K4" s="10"/>
      <c r="L4" s="10"/>
      <c r="M4" s="10"/>
      <c r="N4" s="10"/>
      <c r="O4" s="10"/>
      <c r="P4" s="10"/>
      <c r="Q4" s="5"/>
      <c r="R4" s="5"/>
      <c r="S4" s="5"/>
      <c r="T4" s="5"/>
      <c r="U4" s="5"/>
      <c r="V4" s="5"/>
      <c r="W4" s="5"/>
      <c r="X4" s="5"/>
      <c r="Y4" s="5"/>
      <c r="Z4" s="5"/>
    </row>
    <row r="5" ht="15.75" customHeight="1">
      <c r="A5" s="40" t="s">
        <v>141</v>
      </c>
      <c r="B5" s="41" t="s">
        <v>379</v>
      </c>
      <c r="C5" s="9" t="s">
        <v>98</v>
      </c>
      <c r="D5" s="9" t="s">
        <v>11</v>
      </c>
      <c r="E5" s="9" t="s">
        <v>11</v>
      </c>
      <c r="F5" s="9" t="s">
        <v>11</v>
      </c>
      <c r="G5" s="9" t="s">
        <v>11</v>
      </c>
      <c r="H5" s="11" t="s">
        <v>16</v>
      </c>
      <c r="I5" s="11" t="s">
        <v>17</v>
      </c>
      <c r="J5" s="11" t="s">
        <v>18</v>
      </c>
      <c r="K5" s="11" t="s">
        <v>17</v>
      </c>
      <c r="L5" s="11" t="s">
        <v>19</v>
      </c>
      <c r="M5" s="11" t="s">
        <v>17</v>
      </c>
      <c r="N5" s="11" t="s">
        <v>20</v>
      </c>
      <c r="O5" s="11" t="s">
        <v>17</v>
      </c>
      <c r="P5" s="12" t="s">
        <v>21</v>
      </c>
      <c r="Q5" s="5"/>
      <c r="R5" s="5"/>
      <c r="S5" s="5"/>
      <c r="T5" s="5"/>
      <c r="U5" s="5"/>
      <c r="V5" s="5"/>
      <c r="W5" s="5"/>
      <c r="X5" s="5"/>
      <c r="Y5" s="5"/>
      <c r="Z5" s="5"/>
    </row>
    <row r="6" ht="15.75" customHeight="1">
      <c r="A6" s="40" t="s">
        <v>141</v>
      </c>
      <c r="B6" s="41" t="s">
        <v>380</v>
      </c>
      <c r="C6" s="9" t="s">
        <v>39</v>
      </c>
      <c r="D6" s="9" t="s">
        <v>11</v>
      </c>
      <c r="E6" s="9" t="s">
        <v>11</v>
      </c>
      <c r="F6" s="9" t="s">
        <v>11</v>
      </c>
      <c r="G6" s="9" t="s">
        <v>11</v>
      </c>
      <c r="H6" s="13" t="s">
        <v>23</v>
      </c>
      <c r="I6" s="12">
        <f>countif(C:C,"a1")</f>
        <v>0</v>
      </c>
      <c r="J6" s="13" t="s">
        <v>24</v>
      </c>
      <c r="K6" s="14">
        <f>countif(C:C,"a2")</f>
        <v>1</v>
      </c>
      <c r="L6" s="13" t="s">
        <v>25</v>
      </c>
      <c r="M6" s="12">
        <f>countif(C:C,"a3")</f>
        <v>1</v>
      </c>
      <c r="N6" s="13" t="s">
        <v>26</v>
      </c>
      <c r="O6" s="12">
        <f>countif(C:C,"a4")</f>
        <v>0</v>
      </c>
      <c r="P6" s="12">
        <f t="shared" ref="P6:P16" si="1">sum(I6,K6,M6,O6)</f>
        <v>2</v>
      </c>
      <c r="Q6" s="5"/>
      <c r="R6" s="5"/>
      <c r="S6" s="5"/>
      <c r="T6" s="5"/>
      <c r="U6" s="5"/>
      <c r="V6" s="5"/>
      <c r="W6" s="5"/>
      <c r="X6" s="5"/>
      <c r="Y6" s="5"/>
      <c r="Z6" s="5"/>
    </row>
    <row r="7" ht="15.75" customHeight="1">
      <c r="A7" s="40" t="s">
        <v>141</v>
      </c>
      <c r="B7" s="41" t="s">
        <v>381</v>
      </c>
      <c r="C7" s="9" t="s">
        <v>91</v>
      </c>
      <c r="D7" s="9" t="s">
        <v>11</v>
      </c>
      <c r="E7" s="9" t="s">
        <v>11</v>
      </c>
      <c r="F7" s="9" t="s">
        <v>11</v>
      </c>
      <c r="G7" s="9" t="s">
        <v>11</v>
      </c>
      <c r="H7" s="13" t="s">
        <v>29</v>
      </c>
      <c r="I7" s="12">
        <f>countif(C:C,"b1")</f>
        <v>2</v>
      </c>
      <c r="J7" s="13" t="s">
        <v>30</v>
      </c>
      <c r="K7" s="12">
        <f>countif(C:C,"b2")</f>
        <v>6</v>
      </c>
      <c r="L7" s="13" t="s">
        <v>31</v>
      </c>
      <c r="M7" s="12">
        <f>countif(C:C,"b3")</f>
        <v>2</v>
      </c>
      <c r="N7" s="13" t="s">
        <v>32</v>
      </c>
      <c r="O7" s="12">
        <f>countif(C:C,"b4")</f>
        <v>0</v>
      </c>
      <c r="P7" s="12">
        <f t="shared" si="1"/>
        <v>10</v>
      </c>
      <c r="Q7" s="5"/>
      <c r="R7" s="5"/>
      <c r="S7" s="5"/>
      <c r="T7" s="5"/>
      <c r="U7" s="5"/>
      <c r="V7" s="5"/>
      <c r="W7" s="5"/>
      <c r="X7" s="5"/>
      <c r="Y7" s="5"/>
      <c r="Z7" s="5"/>
    </row>
    <row r="8" ht="15.75" customHeight="1">
      <c r="A8" s="40" t="s">
        <v>141</v>
      </c>
      <c r="B8" s="41" t="s">
        <v>382</v>
      </c>
      <c r="C8" s="9" t="s">
        <v>104</v>
      </c>
      <c r="D8" s="9" t="s">
        <v>11</v>
      </c>
      <c r="E8" s="9" t="s">
        <v>11</v>
      </c>
      <c r="F8" s="9" t="s">
        <v>11</v>
      </c>
      <c r="G8" s="9" t="s">
        <v>11</v>
      </c>
      <c r="H8" s="13" t="s">
        <v>34</v>
      </c>
      <c r="I8" s="12">
        <f>countif(C:C,"c1")</f>
        <v>0</v>
      </c>
      <c r="J8" s="13" t="s">
        <v>35</v>
      </c>
      <c r="K8" s="12">
        <v>0.0</v>
      </c>
      <c r="L8" s="13" t="s">
        <v>36</v>
      </c>
      <c r="M8" s="12">
        <f>countif(C:C,"c3")</f>
        <v>0</v>
      </c>
      <c r="N8" s="13" t="s">
        <v>37</v>
      </c>
      <c r="O8" s="12">
        <f>countif(C:C,"c4")</f>
        <v>0</v>
      </c>
      <c r="P8" s="12">
        <f t="shared" si="1"/>
        <v>0</v>
      </c>
      <c r="Q8" s="5"/>
      <c r="R8" s="5"/>
      <c r="S8" s="5"/>
      <c r="T8" s="5"/>
      <c r="U8" s="5"/>
      <c r="V8" s="5"/>
      <c r="W8" s="5"/>
      <c r="X8" s="5"/>
      <c r="Y8" s="5"/>
      <c r="Z8" s="5"/>
    </row>
    <row r="9" ht="15.75" customHeight="1">
      <c r="A9" s="40" t="s">
        <v>383</v>
      </c>
      <c r="B9" s="41" t="s">
        <v>384</v>
      </c>
      <c r="C9" s="9" t="s">
        <v>104</v>
      </c>
      <c r="D9" s="9" t="s">
        <v>11</v>
      </c>
      <c r="E9" s="9" t="s">
        <v>11</v>
      </c>
      <c r="F9" s="9" t="s">
        <v>11</v>
      </c>
      <c r="G9" s="9" t="s">
        <v>11</v>
      </c>
      <c r="H9" s="13" t="s">
        <v>40</v>
      </c>
      <c r="I9" s="14">
        <f>countif(C:C,"d1")</f>
        <v>0</v>
      </c>
      <c r="J9" s="13" t="s">
        <v>41</v>
      </c>
      <c r="K9" s="12">
        <f>countif(C:C,"d2")</f>
        <v>4</v>
      </c>
      <c r="L9" s="13" t="s">
        <v>42</v>
      </c>
      <c r="M9" s="12">
        <f>countif(C:C,"d3")</f>
        <v>0</v>
      </c>
      <c r="N9" s="13" t="s">
        <v>43</v>
      </c>
      <c r="O9" s="12">
        <f>countif(C:C,"d4")</f>
        <v>0</v>
      </c>
      <c r="P9" s="12">
        <f t="shared" si="1"/>
        <v>4</v>
      </c>
      <c r="Q9" s="5"/>
      <c r="R9" s="5"/>
      <c r="S9" s="5"/>
      <c r="T9" s="5"/>
      <c r="U9" s="5"/>
      <c r="V9" s="5"/>
      <c r="W9" s="5"/>
      <c r="X9" s="5"/>
      <c r="Y9" s="5"/>
      <c r="Z9" s="5"/>
    </row>
    <row r="10" ht="15.75" customHeight="1">
      <c r="A10" s="40" t="s">
        <v>383</v>
      </c>
      <c r="B10" s="41" t="s">
        <v>385</v>
      </c>
      <c r="C10" s="9" t="s">
        <v>15</v>
      </c>
      <c r="D10" s="9" t="s">
        <v>11</v>
      </c>
      <c r="E10" s="9" t="s">
        <v>11</v>
      </c>
      <c r="F10" s="9" t="s">
        <v>11</v>
      </c>
      <c r="G10" s="9" t="s">
        <v>11</v>
      </c>
      <c r="H10" s="13" t="s">
        <v>45</v>
      </c>
      <c r="I10" s="13">
        <f>countif(C:C,"e1")</f>
        <v>0</v>
      </c>
      <c r="J10" s="13" t="s">
        <v>46</v>
      </c>
      <c r="K10" s="13">
        <f>countif(C:C,"e2")</f>
        <v>0</v>
      </c>
      <c r="L10" s="13" t="s">
        <v>47</v>
      </c>
      <c r="M10" s="13">
        <f>countif(C:C,"e3")</f>
        <v>0</v>
      </c>
      <c r="N10" s="13" t="s">
        <v>48</v>
      </c>
      <c r="O10" s="13">
        <f>countif(C:C,"e4")</f>
        <v>0</v>
      </c>
      <c r="P10" s="13">
        <f t="shared" si="1"/>
        <v>0</v>
      </c>
      <c r="Q10" s="5"/>
      <c r="R10" s="5"/>
      <c r="S10" s="5"/>
      <c r="T10" s="5"/>
      <c r="U10" s="5"/>
      <c r="V10" s="5"/>
      <c r="W10" s="5"/>
      <c r="X10" s="5"/>
      <c r="Y10" s="5"/>
      <c r="Z10" s="5"/>
    </row>
    <row r="11" ht="15.75" customHeight="1">
      <c r="A11" s="40" t="s">
        <v>383</v>
      </c>
      <c r="B11" s="41" t="s">
        <v>386</v>
      </c>
      <c r="C11" s="9" t="s">
        <v>98</v>
      </c>
      <c r="D11" s="9" t="s">
        <v>11</v>
      </c>
      <c r="E11" s="9" t="s">
        <v>11</v>
      </c>
      <c r="F11" s="9" t="s">
        <v>11</v>
      </c>
      <c r="G11" s="9" t="s">
        <v>11</v>
      </c>
      <c r="H11" s="13" t="s">
        <v>51</v>
      </c>
      <c r="I11" s="15">
        <f>countif(C:C,"f1")</f>
        <v>0</v>
      </c>
      <c r="J11" s="13" t="s">
        <v>52</v>
      </c>
      <c r="K11" s="13">
        <f>countif(C:C,"f2")</f>
        <v>2</v>
      </c>
      <c r="L11" s="13" t="s">
        <v>53</v>
      </c>
      <c r="M11" s="13">
        <f>countif(C:C,"f3")</f>
        <v>1</v>
      </c>
      <c r="N11" s="13" t="s">
        <v>54</v>
      </c>
      <c r="O11" s="13">
        <f>countif(C:C,"f4")</f>
        <v>0</v>
      </c>
      <c r="P11" s="13">
        <f t="shared" si="1"/>
        <v>3</v>
      </c>
      <c r="Q11" s="5"/>
      <c r="R11" s="5"/>
      <c r="S11" s="5"/>
      <c r="T11" s="5"/>
      <c r="U11" s="5"/>
      <c r="V11" s="5"/>
      <c r="W11" s="5"/>
      <c r="X11" s="5"/>
      <c r="Y11" s="5"/>
      <c r="Z11" s="5"/>
    </row>
    <row r="12" ht="15.75" customHeight="1">
      <c r="A12" s="40" t="s">
        <v>332</v>
      </c>
      <c r="B12" s="41" t="s">
        <v>387</v>
      </c>
      <c r="C12" s="9" t="s">
        <v>91</v>
      </c>
      <c r="D12" s="9" t="s">
        <v>11</v>
      </c>
      <c r="E12" s="9" t="s">
        <v>11</v>
      </c>
      <c r="F12" s="9" t="s">
        <v>11</v>
      </c>
      <c r="G12" s="9" t="s">
        <v>11</v>
      </c>
      <c r="H12" s="13" t="s">
        <v>56</v>
      </c>
      <c r="I12" s="13">
        <f>countif(C:C,"g1")</f>
        <v>0</v>
      </c>
      <c r="J12" s="13" t="s">
        <v>57</v>
      </c>
      <c r="K12" s="13">
        <f>countif(C:C,"g2")</f>
        <v>0</v>
      </c>
      <c r="L12" s="13" t="s">
        <v>58</v>
      </c>
      <c r="M12" s="13">
        <f>countif(C:C,"g3")</f>
        <v>0</v>
      </c>
      <c r="N12" s="13" t="s">
        <v>59</v>
      </c>
      <c r="O12" s="13">
        <f>countif(C:C,"g4")</f>
        <v>0</v>
      </c>
      <c r="P12" s="13">
        <f t="shared" si="1"/>
        <v>0</v>
      </c>
      <c r="Q12" s="5"/>
      <c r="R12" s="5"/>
      <c r="S12" s="5"/>
      <c r="T12" s="5"/>
      <c r="U12" s="5"/>
      <c r="V12" s="5"/>
      <c r="W12" s="5"/>
      <c r="X12" s="5"/>
      <c r="Y12" s="5"/>
      <c r="Z12" s="5"/>
    </row>
    <row r="13" ht="15.75" customHeight="1">
      <c r="A13" s="40" t="s">
        <v>332</v>
      </c>
      <c r="B13" s="41" t="s">
        <v>388</v>
      </c>
      <c r="C13" s="9" t="s">
        <v>98</v>
      </c>
      <c r="D13" s="9"/>
      <c r="E13" s="9"/>
      <c r="F13" s="9"/>
      <c r="G13" s="9"/>
      <c r="H13" s="13" t="s">
        <v>61</v>
      </c>
      <c r="I13" s="13">
        <f>countif(C:C,"h1")</f>
        <v>0</v>
      </c>
      <c r="J13" s="13" t="s">
        <v>62</v>
      </c>
      <c r="K13" s="13">
        <f>countif(C:C,"h2")</f>
        <v>0</v>
      </c>
      <c r="L13" s="13" t="s">
        <v>63</v>
      </c>
      <c r="M13" s="13">
        <f>countif(C:C,"h3")</f>
        <v>0</v>
      </c>
      <c r="N13" s="13" t="s">
        <v>64</v>
      </c>
      <c r="O13" s="13">
        <f>countif(C:C,"h4")</f>
        <v>0</v>
      </c>
      <c r="P13" s="13">
        <f t="shared" si="1"/>
        <v>0</v>
      </c>
      <c r="Q13" s="5"/>
      <c r="R13" s="5"/>
      <c r="S13" s="5"/>
      <c r="T13" s="5"/>
      <c r="U13" s="5"/>
      <c r="V13" s="5"/>
      <c r="W13" s="5"/>
      <c r="X13" s="5"/>
      <c r="Y13" s="5"/>
      <c r="Z13" s="5"/>
    </row>
    <row r="14" ht="15.75" customHeight="1">
      <c r="A14" s="40" t="s">
        <v>332</v>
      </c>
      <c r="B14" s="41" t="s">
        <v>389</v>
      </c>
      <c r="C14" s="9" t="s">
        <v>117</v>
      </c>
      <c r="D14" s="9"/>
      <c r="E14" s="9"/>
      <c r="F14" s="9"/>
      <c r="G14" s="9"/>
      <c r="H14" s="16" t="s">
        <v>66</v>
      </c>
      <c r="I14" s="13">
        <f>countif(C:C,"i1")</f>
        <v>0</v>
      </c>
      <c r="J14" s="16" t="s">
        <v>67</v>
      </c>
      <c r="K14" s="13">
        <f>countif(C:C,"i2")</f>
        <v>0</v>
      </c>
      <c r="L14" s="16" t="s">
        <v>68</v>
      </c>
      <c r="M14" s="13">
        <f>countif(C:C,"i3")</f>
        <v>0</v>
      </c>
      <c r="N14" s="16" t="s">
        <v>69</v>
      </c>
      <c r="O14" s="13">
        <f>countif(C:C,"i4")</f>
        <v>0</v>
      </c>
      <c r="P14" s="13">
        <f t="shared" si="1"/>
        <v>0</v>
      </c>
      <c r="Q14" s="5"/>
      <c r="R14" s="5"/>
      <c r="S14" s="5"/>
      <c r="T14" s="5"/>
      <c r="U14" s="5"/>
      <c r="V14" s="5"/>
      <c r="W14" s="5"/>
      <c r="X14" s="5"/>
      <c r="Y14" s="5"/>
      <c r="Z14" s="5"/>
    </row>
    <row r="15" ht="15.75" customHeight="1">
      <c r="A15" s="40" t="s">
        <v>145</v>
      </c>
      <c r="B15" s="41" t="s">
        <v>390</v>
      </c>
      <c r="C15" s="9" t="s">
        <v>87</v>
      </c>
      <c r="D15" s="9"/>
      <c r="E15" s="9"/>
      <c r="F15" s="9"/>
      <c r="G15" s="9"/>
      <c r="H15" s="16" t="s">
        <v>73</v>
      </c>
      <c r="I15" s="13">
        <f>countif(C:C,"j1")</f>
        <v>0</v>
      </c>
      <c r="J15" s="16" t="s">
        <v>74</v>
      </c>
      <c r="K15" s="13">
        <f>countif(C:C,"j2")</f>
        <v>0</v>
      </c>
      <c r="L15" s="16" t="s">
        <v>75</v>
      </c>
      <c r="M15" s="13">
        <f>countif(C:C,"j3")</f>
        <v>0</v>
      </c>
      <c r="N15" s="16" t="s">
        <v>76</v>
      </c>
      <c r="O15" s="13">
        <f>countif(C:C,"j4")</f>
        <v>0</v>
      </c>
      <c r="P15" s="13">
        <f t="shared" si="1"/>
        <v>0</v>
      </c>
      <c r="Q15" s="5"/>
      <c r="R15" s="5"/>
      <c r="S15" s="5"/>
      <c r="T15" s="5"/>
      <c r="U15" s="5"/>
      <c r="V15" s="5"/>
      <c r="W15" s="5"/>
      <c r="X15" s="5"/>
      <c r="Y15" s="5"/>
      <c r="Z15" s="5"/>
    </row>
    <row r="16" ht="15.75" customHeight="1">
      <c r="A16" s="40" t="s">
        <v>145</v>
      </c>
      <c r="B16" s="41" t="s">
        <v>391</v>
      </c>
      <c r="C16" s="9" t="s">
        <v>80</v>
      </c>
      <c r="D16" s="9"/>
      <c r="E16" s="9"/>
      <c r="F16" s="9"/>
      <c r="G16" s="9"/>
      <c r="H16" s="17" t="s">
        <v>78</v>
      </c>
      <c r="I16" s="18"/>
      <c r="J16" s="18"/>
      <c r="K16" s="18"/>
      <c r="L16" s="18"/>
      <c r="M16" s="18"/>
      <c r="N16" s="18"/>
      <c r="O16" s="19"/>
      <c r="P16" s="13">
        <f t="shared" si="1"/>
        <v>0</v>
      </c>
      <c r="Q16" s="5"/>
      <c r="R16" s="5"/>
      <c r="S16" s="5"/>
      <c r="T16" s="5"/>
      <c r="U16" s="5"/>
      <c r="V16" s="5"/>
      <c r="W16" s="5"/>
      <c r="X16" s="5"/>
      <c r="Y16" s="5"/>
      <c r="Z16" s="5"/>
    </row>
    <row r="17" ht="15.75" customHeight="1">
      <c r="A17" s="40" t="s">
        <v>145</v>
      </c>
      <c r="B17" s="41" t="s">
        <v>392</v>
      </c>
      <c r="C17" s="9" t="s">
        <v>91</v>
      </c>
      <c r="D17" s="9"/>
      <c r="E17" s="9"/>
      <c r="F17" s="9"/>
      <c r="G17" s="9"/>
      <c r="H17" s="20" t="s">
        <v>81</v>
      </c>
      <c r="I17" s="18"/>
      <c r="J17" s="18"/>
      <c r="K17" s="18"/>
      <c r="L17" s="18"/>
      <c r="M17" s="18"/>
      <c r="N17" s="18"/>
      <c r="O17" s="19"/>
      <c r="P17" s="13">
        <f>sum(P6:P16)</f>
        <v>19</v>
      </c>
      <c r="Q17" s="5"/>
      <c r="R17" s="5"/>
      <c r="S17" s="5"/>
      <c r="T17" s="5"/>
      <c r="U17" s="5"/>
      <c r="V17" s="5"/>
      <c r="W17" s="5"/>
      <c r="X17" s="5"/>
      <c r="Y17" s="5"/>
      <c r="Z17" s="5"/>
    </row>
    <row r="18" ht="15.75" customHeight="1">
      <c r="A18" s="40" t="s">
        <v>145</v>
      </c>
      <c r="B18" s="41" t="s">
        <v>393</v>
      </c>
      <c r="C18" s="9" t="s">
        <v>87</v>
      </c>
      <c r="D18" s="9"/>
      <c r="E18" s="9"/>
      <c r="F18" s="9"/>
      <c r="G18" s="9"/>
      <c r="H18" s="21"/>
      <c r="I18" s="22" t="s">
        <v>83</v>
      </c>
      <c r="J18" s="23" t="s">
        <v>84</v>
      </c>
      <c r="K18" s="24"/>
      <c r="L18" s="25"/>
      <c r="M18" s="25"/>
      <c r="N18" s="25"/>
      <c r="O18" s="25"/>
      <c r="P18" s="2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ht="15.75" customHeight="1">
      <c r="A19" s="40" t="s">
        <v>370</v>
      </c>
      <c r="B19" s="41" t="s">
        <v>394</v>
      </c>
      <c r="C19" s="9" t="s">
        <v>91</v>
      </c>
      <c r="D19" s="9"/>
      <c r="E19" s="9"/>
      <c r="F19" s="9"/>
      <c r="G19" s="9"/>
      <c r="H19" s="26" t="s">
        <v>4</v>
      </c>
      <c r="I19" s="22">
        <f>countif(D:D,"o")</f>
        <v>0</v>
      </c>
      <c r="J19" s="22">
        <f>countif(D:D,"x")</f>
        <v>10</v>
      </c>
      <c r="K19" s="24"/>
      <c r="L19" s="25"/>
      <c r="M19" s="25"/>
      <c r="N19" s="25"/>
      <c r="O19" s="25"/>
      <c r="P19" s="2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ht="15.75" customHeight="1">
      <c r="A20" s="40" t="s">
        <v>370</v>
      </c>
      <c r="B20" s="41" t="s">
        <v>395</v>
      </c>
      <c r="C20" s="9" t="s">
        <v>91</v>
      </c>
      <c r="D20" s="9"/>
      <c r="E20" s="9"/>
      <c r="F20" s="9"/>
      <c r="G20" s="9"/>
      <c r="H20" s="26" t="s">
        <v>5</v>
      </c>
      <c r="I20" s="22">
        <f>countif(E:E,"o")</f>
        <v>0</v>
      </c>
      <c r="J20" s="22">
        <f>countif(E:E,"x")</f>
        <v>10</v>
      </c>
      <c r="K20" s="25"/>
      <c r="L20" s="25"/>
      <c r="M20" s="25"/>
      <c r="N20" s="25"/>
      <c r="O20" s="25"/>
      <c r="P20" s="2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ht="15.75" customHeight="1">
      <c r="A21" s="43" t="s">
        <v>370</v>
      </c>
      <c r="B21" s="44" t="s">
        <v>396</v>
      </c>
      <c r="C21" s="38" t="s">
        <v>91</v>
      </c>
      <c r="D21" s="97"/>
      <c r="E21" s="98"/>
      <c r="F21" s="98"/>
      <c r="G21" s="97"/>
      <c r="H21" s="26" t="s">
        <v>6</v>
      </c>
      <c r="I21" s="22">
        <f>countif(F:F,"o")</f>
        <v>0</v>
      </c>
      <c r="J21" s="22">
        <f>countif(F:F,"x")</f>
        <v>10</v>
      </c>
      <c r="K21" s="25"/>
      <c r="L21" s="25"/>
      <c r="M21" s="25"/>
      <c r="N21" s="25"/>
      <c r="O21" s="25"/>
      <c r="P21" s="2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ht="15.75" customHeight="1">
      <c r="A22" s="45"/>
      <c r="B22" s="46"/>
      <c r="C22" s="48"/>
      <c r="D22" s="99"/>
      <c r="E22" s="47"/>
      <c r="F22" s="47"/>
      <c r="G22" s="100"/>
      <c r="H22" s="27" t="s">
        <v>7</v>
      </c>
      <c r="I22" s="22">
        <f>countif(G:G,"o")</f>
        <v>0</v>
      </c>
      <c r="J22" s="22">
        <f>countif(G:G,"x")</f>
        <v>10</v>
      </c>
      <c r="K22" s="25"/>
      <c r="L22" s="25"/>
      <c r="M22" s="25"/>
      <c r="N22" s="25"/>
      <c r="O22" s="25"/>
      <c r="P22" s="2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</sheetData>
  <mergeCells count="3">
    <mergeCell ref="A1:G1"/>
    <mergeCell ref="H16:O16"/>
    <mergeCell ref="H17:O17"/>
  </mergeCells>
  <printOptions/>
  <pageMargins bottom="1.0" footer="0.0" header="0.0" left="0.75" right="0.75" top="1.0"/>
  <pageSetup orientation="landscape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1.86"/>
    <col customWidth="1" min="2" max="2" width="68.57"/>
    <col customWidth="1" min="3" max="3" width="15.14"/>
    <col customWidth="1" min="4" max="7" width="8.71"/>
    <col customWidth="1" min="8" max="8" width="14.71"/>
    <col customWidth="1" min="9" max="9" width="8.71"/>
    <col customWidth="1" min="10" max="10" width="12.57"/>
    <col customWidth="1" min="11" max="26" width="8.71"/>
  </cols>
  <sheetData>
    <row r="1" ht="15.75" customHeight="1">
      <c r="A1" s="1" t="s">
        <v>397</v>
      </c>
      <c r="B1" s="2"/>
      <c r="C1" s="2"/>
      <c r="D1" s="2"/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  <c r="Q1" s="5"/>
      <c r="R1" s="5"/>
      <c r="S1" s="5"/>
      <c r="T1" s="5"/>
      <c r="U1" s="5"/>
      <c r="V1" s="5"/>
      <c r="W1" s="5"/>
      <c r="X1" s="5"/>
      <c r="Y1" s="5"/>
      <c r="Z1" s="5"/>
    </row>
    <row r="2" ht="15.75" customHeight="1">
      <c r="A2" s="30" t="s">
        <v>1</v>
      </c>
      <c r="B2" s="31" t="s">
        <v>2</v>
      </c>
      <c r="C2" s="32" t="s">
        <v>3</v>
      </c>
      <c r="D2" s="7" t="s">
        <v>4</v>
      </c>
      <c r="E2" s="7" t="s">
        <v>5</v>
      </c>
      <c r="F2" s="7" t="s">
        <v>6</v>
      </c>
      <c r="G2" s="33" t="s">
        <v>7</v>
      </c>
      <c r="H2" s="4"/>
      <c r="I2" s="4"/>
      <c r="J2" s="4"/>
      <c r="K2" s="4"/>
      <c r="L2" s="4"/>
      <c r="M2" s="4"/>
      <c r="N2" s="4"/>
      <c r="O2" s="4"/>
      <c r="P2" s="4"/>
      <c r="Q2" s="5"/>
      <c r="R2" s="5"/>
      <c r="S2" s="5"/>
      <c r="T2" s="5"/>
      <c r="U2" s="5"/>
      <c r="V2" s="5"/>
      <c r="W2" s="5"/>
      <c r="X2" s="5"/>
      <c r="Y2" s="5"/>
      <c r="Z2" s="5"/>
    </row>
    <row r="3" ht="15.75" customHeight="1">
      <c r="A3" s="56" t="s">
        <v>283</v>
      </c>
      <c r="B3" s="57" t="s">
        <v>398</v>
      </c>
      <c r="C3" s="9" t="s">
        <v>72</v>
      </c>
      <c r="D3" s="9" t="s">
        <v>11</v>
      </c>
      <c r="E3" s="9" t="s">
        <v>11</v>
      </c>
      <c r="F3" s="9" t="s">
        <v>11</v>
      </c>
      <c r="G3" s="9" t="s">
        <v>11</v>
      </c>
      <c r="H3" s="4"/>
      <c r="I3" s="4"/>
      <c r="J3" s="4"/>
      <c r="K3" s="4"/>
      <c r="L3" s="4"/>
      <c r="M3" s="4"/>
      <c r="N3" s="4"/>
      <c r="O3" s="4"/>
      <c r="P3" s="4"/>
      <c r="Q3" s="5"/>
      <c r="R3" s="5"/>
      <c r="S3" s="5"/>
      <c r="T3" s="5"/>
      <c r="U3" s="5"/>
      <c r="V3" s="5"/>
      <c r="W3" s="5"/>
      <c r="X3" s="5"/>
      <c r="Y3" s="5"/>
      <c r="Z3" s="5"/>
    </row>
    <row r="4" ht="15.75" customHeight="1">
      <c r="A4" s="56" t="s">
        <v>399</v>
      </c>
      <c r="B4" s="57" t="s">
        <v>400</v>
      </c>
      <c r="C4" s="9" t="s">
        <v>72</v>
      </c>
      <c r="D4" s="9" t="s">
        <v>11</v>
      </c>
      <c r="E4" s="9" t="s">
        <v>11</v>
      </c>
      <c r="F4" s="9" t="s">
        <v>11</v>
      </c>
      <c r="G4" s="9" t="s">
        <v>11</v>
      </c>
      <c r="H4" s="10"/>
      <c r="I4" s="10"/>
      <c r="J4" s="10"/>
      <c r="K4" s="10"/>
      <c r="L4" s="10"/>
      <c r="M4" s="10"/>
      <c r="N4" s="10"/>
      <c r="O4" s="10"/>
      <c r="P4" s="10"/>
      <c r="Q4" s="5"/>
      <c r="R4" s="5"/>
      <c r="S4" s="5"/>
      <c r="T4" s="5"/>
      <c r="U4" s="5"/>
      <c r="V4" s="5"/>
      <c r="W4" s="5"/>
      <c r="X4" s="5"/>
      <c r="Y4" s="5"/>
      <c r="Z4" s="5"/>
    </row>
    <row r="5" ht="15.75" customHeight="1">
      <c r="A5" s="56" t="s">
        <v>401</v>
      </c>
      <c r="B5" s="57" t="s">
        <v>402</v>
      </c>
      <c r="C5" s="9" t="s">
        <v>72</v>
      </c>
      <c r="D5" s="9" t="s">
        <v>11</v>
      </c>
      <c r="E5" s="9" t="s">
        <v>11</v>
      </c>
      <c r="F5" s="9" t="s">
        <v>11</v>
      </c>
      <c r="G5" s="9" t="s">
        <v>11</v>
      </c>
      <c r="H5" s="11" t="s">
        <v>16</v>
      </c>
      <c r="I5" s="11" t="s">
        <v>17</v>
      </c>
      <c r="J5" s="11" t="s">
        <v>18</v>
      </c>
      <c r="K5" s="11" t="s">
        <v>17</v>
      </c>
      <c r="L5" s="11" t="s">
        <v>19</v>
      </c>
      <c r="M5" s="11" t="s">
        <v>17</v>
      </c>
      <c r="N5" s="11" t="s">
        <v>20</v>
      </c>
      <c r="O5" s="11" t="s">
        <v>17</v>
      </c>
      <c r="P5" s="12" t="s">
        <v>21</v>
      </c>
      <c r="Q5" s="5"/>
      <c r="R5" s="5"/>
      <c r="S5" s="5"/>
      <c r="T5" s="5"/>
      <c r="U5" s="5"/>
      <c r="V5" s="5"/>
      <c r="W5" s="5"/>
      <c r="X5" s="5"/>
      <c r="Y5" s="5"/>
      <c r="Z5" s="5"/>
    </row>
    <row r="6" ht="15.75" customHeight="1">
      <c r="A6" s="56" t="s">
        <v>403</v>
      </c>
      <c r="B6" s="57" t="s">
        <v>404</v>
      </c>
      <c r="C6" s="9" t="s">
        <v>94</v>
      </c>
      <c r="D6" s="9" t="s">
        <v>11</v>
      </c>
      <c r="E6" s="9" t="s">
        <v>11</v>
      </c>
      <c r="F6" s="9" t="s">
        <v>11</v>
      </c>
      <c r="G6" s="9" t="s">
        <v>11</v>
      </c>
      <c r="H6" s="13" t="s">
        <v>23</v>
      </c>
      <c r="I6" s="12">
        <f>countif(C:C,"a1")</f>
        <v>1</v>
      </c>
      <c r="J6" s="13" t="s">
        <v>24</v>
      </c>
      <c r="K6" s="14">
        <f>countif(C:C,"a2")</f>
        <v>0</v>
      </c>
      <c r="L6" s="13" t="s">
        <v>25</v>
      </c>
      <c r="M6" s="12">
        <f>countif(C:C,"a3")</f>
        <v>0</v>
      </c>
      <c r="N6" s="13" t="s">
        <v>26</v>
      </c>
      <c r="O6" s="12">
        <f>countif(C:C,"a4")</f>
        <v>0</v>
      </c>
      <c r="P6" s="12">
        <f t="shared" ref="P6:P16" si="1">sum(I6,K6,M6,O6)</f>
        <v>1</v>
      </c>
      <c r="Q6" s="5"/>
      <c r="R6" s="5"/>
      <c r="S6" s="5"/>
      <c r="T6" s="5"/>
      <c r="U6" s="5"/>
      <c r="V6" s="5"/>
      <c r="W6" s="5"/>
      <c r="X6" s="5"/>
      <c r="Y6" s="5"/>
      <c r="Z6" s="5"/>
    </row>
    <row r="7" ht="15.75" customHeight="1">
      <c r="A7" s="56" t="s">
        <v>403</v>
      </c>
      <c r="B7" s="57" t="s">
        <v>405</v>
      </c>
      <c r="C7" s="9" t="s">
        <v>94</v>
      </c>
      <c r="D7" s="9" t="s">
        <v>11</v>
      </c>
      <c r="E7" s="9" t="s">
        <v>112</v>
      </c>
      <c r="F7" s="9" t="s">
        <v>11</v>
      </c>
      <c r="G7" s="9" t="s">
        <v>11</v>
      </c>
      <c r="H7" s="13" t="s">
        <v>29</v>
      </c>
      <c r="I7" s="12">
        <f>countif(C:C,"b1")</f>
        <v>0</v>
      </c>
      <c r="J7" s="13" t="s">
        <v>30</v>
      </c>
      <c r="K7" s="12">
        <f>countif(C:C,"b2")</f>
        <v>0</v>
      </c>
      <c r="L7" s="13" t="s">
        <v>31</v>
      </c>
      <c r="M7" s="12">
        <f>countif(C:C,"b3")</f>
        <v>0</v>
      </c>
      <c r="N7" s="13" t="s">
        <v>32</v>
      </c>
      <c r="O7" s="12">
        <f>countif(C:C,"b4")</f>
        <v>0</v>
      </c>
      <c r="P7" s="12">
        <f t="shared" si="1"/>
        <v>0</v>
      </c>
      <c r="Q7" s="5"/>
      <c r="R7" s="5"/>
      <c r="S7" s="5"/>
      <c r="T7" s="5"/>
      <c r="U7" s="5"/>
      <c r="V7" s="5"/>
      <c r="W7" s="5"/>
      <c r="X7" s="5"/>
      <c r="Y7" s="5"/>
      <c r="Z7" s="5"/>
    </row>
    <row r="8" ht="15.75" customHeight="1">
      <c r="A8" s="56" t="s">
        <v>403</v>
      </c>
      <c r="B8" s="57" t="s">
        <v>406</v>
      </c>
      <c r="C8" s="9" t="s">
        <v>94</v>
      </c>
      <c r="D8" s="9" t="s">
        <v>11</v>
      </c>
      <c r="E8" s="9" t="s">
        <v>11</v>
      </c>
      <c r="F8" s="9" t="s">
        <v>11</v>
      </c>
      <c r="G8" s="9" t="s">
        <v>11</v>
      </c>
      <c r="H8" s="13" t="s">
        <v>34</v>
      </c>
      <c r="I8" s="12">
        <f>countif(C:C,"c1")</f>
        <v>0</v>
      </c>
      <c r="J8" s="13" t="s">
        <v>35</v>
      </c>
      <c r="K8" s="12">
        <v>0.0</v>
      </c>
      <c r="L8" s="13" t="s">
        <v>36</v>
      </c>
      <c r="M8" s="12">
        <f>countif(C:C,"c3")</f>
        <v>0</v>
      </c>
      <c r="N8" s="13" t="s">
        <v>37</v>
      </c>
      <c r="O8" s="12">
        <f>countif(C:C,"c4")</f>
        <v>0</v>
      </c>
      <c r="P8" s="12">
        <f t="shared" si="1"/>
        <v>0</v>
      </c>
      <c r="Q8" s="5"/>
      <c r="R8" s="5"/>
      <c r="S8" s="5"/>
      <c r="T8" s="5"/>
      <c r="U8" s="5"/>
      <c r="V8" s="5"/>
      <c r="W8" s="5"/>
      <c r="X8" s="5"/>
      <c r="Y8" s="5"/>
      <c r="Z8" s="5"/>
    </row>
    <row r="9" ht="15.75" customHeight="1">
      <c r="A9" s="56" t="s">
        <v>192</v>
      </c>
      <c r="B9" s="57" t="s">
        <v>407</v>
      </c>
      <c r="C9" s="9" t="s">
        <v>13</v>
      </c>
      <c r="D9" s="9" t="s">
        <v>11</v>
      </c>
      <c r="E9" s="9" t="s">
        <v>11</v>
      </c>
      <c r="F9" s="9" t="s">
        <v>11</v>
      </c>
      <c r="G9" s="9" t="s">
        <v>11</v>
      </c>
      <c r="H9" s="13" t="s">
        <v>40</v>
      </c>
      <c r="I9" s="14">
        <f>countif(C:C,"d1")</f>
        <v>3</v>
      </c>
      <c r="J9" s="13" t="s">
        <v>41</v>
      </c>
      <c r="K9" s="12">
        <f>countif(C:C,"d2")</f>
        <v>0</v>
      </c>
      <c r="L9" s="13" t="s">
        <v>42</v>
      </c>
      <c r="M9" s="12">
        <f>countif(C:C,"d3")</f>
        <v>0</v>
      </c>
      <c r="N9" s="13" t="s">
        <v>43</v>
      </c>
      <c r="O9" s="12">
        <f>countif(C:C,"d4")</f>
        <v>0</v>
      </c>
      <c r="P9" s="12">
        <f t="shared" si="1"/>
        <v>3</v>
      </c>
      <c r="Q9" s="5"/>
      <c r="R9" s="5"/>
      <c r="S9" s="5"/>
      <c r="T9" s="5"/>
      <c r="U9" s="5"/>
      <c r="V9" s="5"/>
      <c r="W9" s="5"/>
      <c r="X9" s="5"/>
      <c r="Y9" s="5"/>
      <c r="Z9" s="5"/>
    </row>
    <row r="10" ht="15.75" customHeight="1">
      <c r="A10" s="56" t="s">
        <v>408</v>
      </c>
      <c r="B10" s="57" t="s">
        <v>409</v>
      </c>
      <c r="C10" s="9" t="s">
        <v>10</v>
      </c>
      <c r="D10" s="9" t="s">
        <v>11</v>
      </c>
      <c r="E10" s="9" t="s">
        <v>11</v>
      </c>
      <c r="F10" s="9" t="s">
        <v>11</v>
      </c>
      <c r="G10" s="9" t="s">
        <v>11</v>
      </c>
      <c r="H10" s="13" t="s">
        <v>45</v>
      </c>
      <c r="I10" s="13">
        <f>countif(C:C,"e1")</f>
        <v>0</v>
      </c>
      <c r="J10" s="13" t="s">
        <v>46</v>
      </c>
      <c r="K10" s="13">
        <f>countif(C:C,"e2")</f>
        <v>0</v>
      </c>
      <c r="L10" s="13" t="s">
        <v>47</v>
      </c>
      <c r="M10" s="13">
        <f>countif(C:C,"e3")</f>
        <v>0</v>
      </c>
      <c r="N10" s="13" t="s">
        <v>48</v>
      </c>
      <c r="O10" s="13">
        <f>countif(C:C,"e4")</f>
        <v>0</v>
      </c>
      <c r="P10" s="13">
        <f t="shared" si="1"/>
        <v>0</v>
      </c>
      <c r="Q10" s="5"/>
      <c r="R10" s="5"/>
      <c r="S10" s="5"/>
      <c r="T10" s="5"/>
      <c r="U10" s="5"/>
      <c r="V10" s="5"/>
      <c r="W10" s="5"/>
      <c r="X10" s="5"/>
      <c r="Y10" s="5"/>
      <c r="Z10" s="5"/>
    </row>
    <row r="11" ht="15.75" customHeight="1">
      <c r="A11" s="56" t="s">
        <v>410</v>
      </c>
      <c r="B11" s="57" t="s">
        <v>411</v>
      </c>
      <c r="C11" s="9" t="s">
        <v>199</v>
      </c>
      <c r="D11" s="9" t="s">
        <v>11</v>
      </c>
      <c r="E11" s="9" t="s">
        <v>11</v>
      </c>
      <c r="F11" s="9" t="s">
        <v>11</v>
      </c>
      <c r="G11" s="9" t="s">
        <v>11</v>
      </c>
      <c r="H11" s="13" t="s">
        <v>51</v>
      </c>
      <c r="I11" s="15">
        <f>countif(C:C,"f1")</f>
        <v>1</v>
      </c>
      <c r="J11" s="13" t="s">
        <v>52</v>
      </c>
      <c r="K11" s="13">
        <f>countif(C:C,"f2")</f>
        <v>0</v>
      </c>
      <c r="L11" s="13" t="s">
        <v>53</v>
      </c>
      <c r="M11" s="13">
        <f>countif(C:C,"f3")</f>
        <v>1</v>
      </c>
      <c r="N11" s="13" t="s">
        <v>54</v>
      </c>
      <c r="O11" s="13">
        <f>countif(C:C,"f4")</f>
        <v>0</v>
      </c>
      <c r="P11" s="13">
        <f t="shared" si="1"/>
        <v>2</v>
      </c>
      <c r="Q11" s="5"/>
      <c r="R11" s="5"/>
      <c r="S11" s="5"/>
      <c r="T11" s="5"/>
      <c r="U11" s="5"/>
      <c r="V11" s="5"/>
      <c r="W11" s="5"/>
      <c r="X11" s="5"/>
      <c r="Y11" s="5"/>
      <c r="Z11" s="5"/>
    </row>
    <row r="12" ht="15.75" customHeight="1">
      <c r="A12" s="56" t="s">
        <v>192</v>
      </c>
      <c r="B12" s="57" t="s">
        <v>412</v>
      </c>
      <c r="C12" s="38" t="s">
        <v>39</v>
      </c>
      <c r="D12" s="9" t="s">
        <v>11</v>
      </c>
      <c r="E12" s="9" t="s">
        <v>11</v>
      </c>
      <c r="F12" s="9" t="s">
        <v>11</v>
      </c>
      <c r="G12" s="9" t="s">
        <v>11</v>
      </c>
      <c r="H12" s="13" t="s">
        <v>56</v>
      </c>
      <c r="I12" s="13">
        <f>countif(C:C,"g1")</f>
        <v>0</v>
      </c>
      <c r="J12" s="13" t="s">
        <v>57</v>
      </c>
      <c r="K12" s="13">
        <f>countif(C:C,"g2")</f>
        <v>1</v>
      </c>
      <c r="L12" s="13" t="s">
        <v>58</v>
      </c>
      <c r="M12" s="13">
        <f>countif(C:C,"g3")</f>
        <v>0</v>
      </c>
      <c r="N12" s="13" t="s">
        <v>59</v>
      </c>
      <c r="O12" s="13">
        <f>countif(C:C,"g4")</f>
        <v>0</v>
      </c>
      <c r="P12" s="13">
        <f t="shared" si="1"/>
        <v>1</v>
      </c>
      <c r="Q12" s="5"/>
      <c r="R12" s="5"/>
      <c r="S12" s="5"/>
      <c r="T12" s="5"/>
      <c r="U12" s="5"/>
      <c r="V12" s="5"/>
      <c r="W12" s="5"/>
      <c r="X12" s="5"/>
      <c r="Y12" s="5"/>
      <c r="Z12" s="5"/>
    </row>
    <row r="13" ht="15.75" customHeight="1">
      <c r="A13" s="45"/>
      <c r="B13" s="46"/>
      <c r="C13" s="48"/>
      <c r="D13" s="48"/>
      <c r="E13" s="48"/>
      <c r="F13" s="48"/>
      <c r="G13" s="49"/>
      <c r="H13" s="13" t="s">
        <v>61</v>
      </c>
      <c r="I13" s="13">
        <f>countif(C:C,"h1")</f>
        <v>0</v>
      </c>
      <c r="J13" s="13" t="s">
        <v>62</v>
      </c>
      <c r="K13" s="13">
        <f>countif(C:C,"h2")</f>
        <v>0</v>
      </c>
      <c r="L13" s="13" t="s">
        <v>63</v>
      </c>
      <c r="M13" s="13">
        <f>countif(C:C,"h3")</f>
        <v>0</v>
      </c>
      <c r="N13" s="13" t="s">
        <v>64</v>
      </c>
      <c r="O13" s="13">
        <f>countif(C:C,"h4")</f>
        <v>0</v>
      </c>
      <c r="P13" s="13">
        <f t="shared" si="1"/>
        <v>0</v>
      </c>
      <c r="Q13" s="5"/>
      <c r="R13" s="5"/>
      <c r="S13" s="5"/>
      <c r="T13" s="5"/>
      <c r="U13" s="5"/>
      <c r="V13" s="5"/>
      <c r="W13" s="5"/>
      <c r="X13" s="5"/>
      <c r="Y13" s="5"/>
      <c r="Z13" s="5"/>
    </row>
    <row r="14" ht="15.75" customHeight="1">
      <c r="A14" s="50"/>
      <c r="B14" s="51"/>
      <c r="C14" s="52"/>
      <c r="D14" s="52"/>
      <c r="E14" s="52"/>
      <c r="F14" s="52"/>
      <c r="G14" s="53"/>
      <c r="H14" s="16" t="s">
        <v>66</v>
      </c>
      <c r="I14" s="13">
        <f>countif(C:C,"i1")</f>
        <v>0</v>
      </c>
      <c r="J14" s="16" t="s">
        <v>67</v>
      </c>
      <c r="K14" s="13">
        <f>countif(C:C,"i2")</f>
        <v>0</v>
      </c>
      <c r="L14" s="16" t="s">
        <v>68</v>
      </c>
      <c r="M14" s="13">
        <f>countif(C:C,"i3")</f>
        <v>3</v>
      </c>
      <c r="N14" s="16" t="s">
        <v>69</v>
      </c>
      <c r="O14" s="13">
        <f>countif(C:C,"i4")</f>
        <v>0</v>
      </c>
      <c r="P14" s="13">
        <f t="shared" si="1"/>
        <v>3</v>
      </c>
      <c r="Q14" s="5"/>
      <c r="R14" s="5"/>
      <c r="S14" s="5"/>
      <c r="T14" s="5"/>
      <c r="U14" s="5"/>
      <c r="V14" s="5"/>
      <c r="W14" s="5"/>
      <c r="X14" s="5"/>
      <c r="Y14" s="5"/>
      <c r="Z14" s="5"/>
    </row>
    <row r="15" ht="15.75" customHeight="1">
      <c r="A15" s="50"/>
      <c r="B15" s="60"/>
      <c r="C15" s="52"/>
      <c r="D15" s="52"/>
      <c r="E15" s="52"/>
      <c r="F15" s="52"/>
      <c r="G15" s="53"/>
      <c r="H15" s="16" t="s">
        <v>73</v>
      </c>
      <c r="I15" s="13">
        <f>countif(C:C,"j1")</f>
        <v>0</v>
      </c>
      <c r="J15" s="16" t="s">
        <v>74</v>
      </c>
      <c r="K15" s="13">
        <f>countif(C:C,"j2")</f>
        <v>0</v>
      </c>
      <c r="L15" s="16" t="s">
        <v>75</v>
      </c>
      <c r="M15" s="13">
        <f>countif(C:C,"j3")</f>
        <v>0</v>
      </c>
      <c r="N15" s="16" t="s">
        <v>76</v>
      </c>
      <c r="O15" s="13">
        <f>countif(C:C,"j4")</f>
        <v>0</v>
      </c>
      <c r="P15" s="13">
        <f t="shared" si="1"/>
        <v>0</v>
      </c>
      <c r="Q15" s="5"/>
      <c r="R15" s="5"/>
      <c r="S15" s="5"/>
      <c r="T15" s="5"/>
      <c r="U15" s="5"/>
      <c r="V15" s="5"/>
      <c r="W15" s="5"/>
      <c r="X15" s="5"/>
      <c r="Y15" s="5"/>
      <c r="Z15" s="5"/>
    </row>
    <row r="16" ht="15.75" customHeight="1">
      <c r="A16" s="50"/>
      <c r="B16" s="51"/>
      <c r="C16" s="52"/>
      <c r="D16" s="52"/>
      <c r="E16" s="52"/>
      <c r="F16" s="52"/>
      <c r="G16" s="53"/>
      <c r="H16" s="17" t="s">
        <v>78</v>
      </c>
      <c r="I16" s="18"/>
      <c r="J16" s="18"/>
      <c r="K16" s="18"/>
      <c r="L16" s="18"/>
      <c r="M16" s="18"/>
      <c r="N16" s="18"/>
      <c r="O16" s="19"/>
      <c r="P16" s="13">
        <f t="shared" si="1"/>
        <v>0</v>
      </c>
      <c r="Q16" s="5"/>
      <c r="R16" s="5"/>
      <c r="S16" s="5"/>
      <c r="T16" s="5"/>
      <c r="U16" s="5"/>
      <c r="V16" s="5"/>
      <c r="W16" s="5"/>
      <c r="X16" s="5"/>
      <c r="Y16" s="5"/>
      <c r="Z16" s="5"/>
    </row>
    <row r="17" ht="15.75" customHeight="1">
      <c r="A17" s="50"/>
      <c r="B17" s="51"/>
      <c r="C17" s="52"/>
      <c r="D17" s="52"/>
      <c r="E17" s="52"/>
      <c r="F17" s="52"/>
      <c r="G17" s="53"/>
      <c r="H17" s="20" t="s">
        <v>81</v>
      </c>
      <c r="I17" s="18"/>
      <c r="J17" s="18"/>
      <c r="K17" s="18"/>
      <c r="L17" s="18"/>
      <c r="M17" s="18"/>
      <c r="N17" s="18"/>
      <c r="O17" s="19"/>
      <c r="P17" s="13">
        <f>sum(P6:P16)</f>
        <v>10</v>
      </c>
      <c r="Q17" s="5"/>
      <c r="R17" s="5"/>
      <c r="S17" s="5"/>
      <c r="T17" s="5"/>
      <c r="U17" s="5"/>
      <c r="V17" s="5"/>
      <c r="W17" s="5"/>
      <c r="X17" s="5"/>
      <c r="Y17" s="5"/>
      <c r="Z17" s="5"/>
    </row>
    <row r="18" ht="15.75" customHeight="1">
      <c r="A18" s="50"/>
      <c r="B18" s="51"/>
      <c r="C18" s="54"/>
      <c r="D18" s="52"/>
      <c r="E18" s="52"/>
      <c r="F18" s="52"/>
      <c r="G18" s="53"/>
      <c r="H18" s="21"/>
      <c r="I18" s="22" t="s">
        <v>83</v>
      </c>
      <c r="J18" s="23" t="s">
        <v>84</v>
      </c>
      <c r="K18" s="24"/>
      <c r="L18" s="25"/>
      <c r="M18" s="25"/>
      <c r="N18" s="25"/>
      <c r="O18" s="25"/>
      <c r="P18" s="2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ht="15.75" customHeight="1">
      <c r="A19" s="50"/>
      <c r="B19" s="51"/>
      <c r="C19" s="52"/>
      <c r="D19" s="52"/>
      <c r="E19" s="52"/>
      <c r="F19" s="52"/>
      <c r="G19" s="53"/>
      <c r="H19" s="26" t="s">
        <v>4</v>
      </c>
      <c r="I19" s="22">
        <f>countif(D:D,"o")</f>
        <v>0</v>
      </c>
      <c r="J19" s="22">
        <f>countif(D:D,"x")</f>
        <v>10</v>
      </c>
      <c r="K19" s="24"/>
      <c r="L19" s="25"/>
      <c r="M19" s="25"/>
      <c r="N19" s="25"/>
      <c r="O19" s="25"/>
      <c r="P19" s="2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ht="15.75" customHeight="1">
      <c r="A20" s="50"/>
      <c r="B20" s="51"/>
      <c r="C20" s="52"/>
      <c r="D20" s="52"/>
      <c r="E20" s="52"/>
      <c r="F20" s="52"/>
      <c r="G20" s="53"/>
      <c r="H20" s="26" t="s">
        <v>5</v>
      </c>
      <c r="I20" s="22">
        <f>countif(E:E,"o")</f>
        <v>1</v>
      </c>
      <c r="J20" s="22">
        <f>countif(E:E,"x")</f>
        <v>9</v>
      </c>
      <c r="K20" s="25"/>
      <c r="L20" s="25"/>
      <c r="M20" s="25"/>
      <c r="N20" s="25"/>
      <c r="O20" s="25"/>
      <c r="P20" s="2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ht="15.75" customHeight="1">
      <c r="A21" s="50"/>
      <c r="B21" s="51"/>
      <c r="C21" s="54"/>
      <c r="D21" s="4"/>
      <c r="E21" s="54"/>
      <c r="F21" s="54"/>
      <c r="G21" s="55"/>
      <c r="H21" s="26" t="s">
        <v>6</v>
      </c>
      <c r="I21" s="22">
        <f>countif(F:F,"o")</f>
        <v>0</v>
      </c>
      <c r="J21" s="22">
        <f>countif(F:F,"x")</f>
        <v>10</v>
      </c>
      <c r="K21" s="25"/>
      <c r="L21" s="25"/>
      <c r="M21" s="25"/>
      <c r="N21" s="25"/>
      <c r="O21" s="25"/>
      <c r="P21" s="2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ht="15.75" customHeight="1">
      <c r="A22" s="50"/>
      <c r="B22" s="51"/>
      <c r="C22" s="52"/>
      <c r="D22" s="4"/>
      <c r="E22" s="54"/>
      <c r="F22" s="54"/>
      <c r="G22" s="55"/>
      <c r="H22" s="27" t="s">
        <v>7</v>
      </c>
      <c r="I22" s="22">
        <f>countif(G:G,"o")</f>
        <v>0</v>
      </c>
      <c r="J22" s="22">
        <f>countif(G:G,"x")</f>
        <v>10</v>
      </c>
      <c r="K22" s="25"/>
      <c r="L22" s="25"/>
      <c r="M22" s="25"/>
      <c r="N22" s="25"/>
      <c r="O22" s="25"/>
      <c r="P22" s="2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ht="15.75" customHeight="1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ht="15.75" customHeight="1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ht="15.75" customHeight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ht="15.75" customHeight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ht="15.75" customHeight="1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ht="15.75" customHeight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ht="15.75" customHeight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ht="15.75" customHeight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ht="15.75" customHeight="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ht="15.75" customHeight="1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ht="15.75" customHeight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ht="15.75" customHeight="1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ht="15.75" customHeight="1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ht="15.75" customHeight="1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ht="15.75" customHeight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ht="15.75" customHeight="1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ht="15.75" customHeight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ht="15.75" customHeight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ht="15.75" customHeigh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ht="15.75" customHeight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ht="15.75" customHeight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ht="15.75" customHeight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ht="15.75" customHeight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ht="15.75" customHeight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ht="15.75" customHeight="1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ht="15.75" customHeight="1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ht="15.75" customHeight="1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ht="15.75" customHeight="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ht="15.75" customHeight="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ht="15.75" customHeight="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ht="15.75" customHeight="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ht="15.75" customHeight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ht="15.75" customHeight="1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ht="15.75" customHeigh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ht="15.75" customHeigh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ht="15.75" customHeight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ht="15.75" customHeight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ht="15.75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ht="15.75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ht="15.75" customHeigh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ht="15.75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ht="15.75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ht="15.75" customHeigh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ht="15.75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ht="15.75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ht="15.75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ht="15.75" customHeigh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ht="15.75" customHeigh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ht="15.75" customHeigh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ht="15.75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ht="15.75" customHeigh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ht="15.75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ht="15.75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ht="15.75" customHeigh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ht="15.75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ht="15.75" customHeight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ht="15.75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ht="15.75" customHeigh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ht="15.75" customHeigh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ht="15.75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ht="15.75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ht="15.75" customHeigh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ht="15.75" customHeight="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ht="15.75" customHeight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ht="15.75" customHeigh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ht="15.75" customHeigh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ht="15.75" customHeight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ht="15.75" customHeight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ht="15.75" customHeight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ht="15.75" customHeigh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ht="15.75" customHeigh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ht="15.75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ht="15.75" customHeigh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ht="15.75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ht="15.75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ht="15.75" customHeigh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ht="15.75" customHeigh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ht="15.75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ht="15.75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ht="15.75" customHeigh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ht="15.75" customHeigh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ht="15.75" customHeigh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ht="15.75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ht="15.75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ht="15.75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ht="15.75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ht="15.75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ht="15.75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ht="15.75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ht="15.75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ht="15.75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ht="15.7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ht="15.75" customHeigh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ht="15.7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ht="15.7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ht="15.7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ht="15.7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ht="15.7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ht="15.7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ht="15.75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ht="15.7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ht="15.7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ht="15.75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ht="15.75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ht="15.75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ht="15.75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ht="15.75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ht="15.75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ht="15.75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ht="15.75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ht="15.75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ht="15.75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ht="15.75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ht="15.75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ht="15.75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ht="15.75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ht="15.75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ht="15.75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ht="15.75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ht="15.75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ht="15.75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ht="15.75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ht="15.75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ht="15.7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ht="15.75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ht="15.75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ht="15.75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ht="15.75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ht="15.75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ht="15.75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ht="15.75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ht="15.7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ht="15.75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ht="15.75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ht="15.75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ht="15.75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ht="15.75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ht="15.75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ht="15.75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ht="15.75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ht="15.7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ht="15.75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ht="15.7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ht="15.75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ht="15.75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ht="15.75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ht="15.75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ht="15.75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ht="15.75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ht="15.75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ht="15.75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ht="15.75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ht="15.75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ht="15.75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ht="15.75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ht="15.75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ht="15.75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ht="15.75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ht="15.75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ht="15.7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ht="15.75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ht="15.75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ht="15.7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ht="15.7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ht="15.7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ht="15.7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ht="15.7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ht="15.7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ht="15.7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ht="15.7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ht="15.7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ht="15.7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ht="15.7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ht="15.7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ht="15.7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ht="15.7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ht="15.7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ht="15.7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ht="15.7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ht="15.7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ht="15.7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ht="15.7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ht="15.7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ht="15.7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ht="15.7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ht="15.7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ht="15.7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ht="15.7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ht="15.7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ht="15.7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ht="15.7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ht="15.7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ht="15.7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ht="15.7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ht="15.7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ht="15.7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ht="15.7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ht="15.7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ht="15.75" customHeigh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ht="15.75" customHeigh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ht="15.75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ht="15.75" customHeigh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ht="15.75" customHeigh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ht="15.75" customHeigh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ht="15.75" customHeigh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ht="15.75" customHeight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ht="15.75" customHeight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ht="15.75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ht="15.75" customHeigh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ht="15.75" customHeigh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ht="15.75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ht="15.75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ht="15.75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ht="15.75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ht="15.75" customHeigh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ht="15.75" customHeigh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ht="15.75" customHeigh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ht="15.75" customHeigh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ht="15.75" customHeigh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ht="15.75" customHeigh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ht="15.75" customHeigh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ht="15.75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ht="15.75" customHeigh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ht="15.75" customHeigh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ht="15.75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ht="15.75" customHeigh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ht="15.75" customHeigh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ht="15.75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ht="15.75" customHeigh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ht="15.75" customHeigh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ht="15.75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ht="15.75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ht="15.7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ht="15.75" customHeight="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ht="15.75" customHeight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ht="15.75" customHeight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ht="15.75" customHeight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ht="15.75" customHeight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ht="15.75" customHeight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ht="15.75" customHeight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ht="15.75" customHeight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ht="15.75" customHeight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ht="15.75" customHeight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ht="15.75" customHeight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ht="15.75" customHeight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ht="15.75" customHeight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ht="15.75" customHeight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ht="15.75" customHeigh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ht="15.75" customHeight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ht="15.75" customHeight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ht="15.75" customHeight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ht="15.75" customHeight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ht="15.75" customHeight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ht="15.75" customHeight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ht="15.75" customHeight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ht="15.75" customHeigh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ht="15.75" customHeight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ht="15.75" customHeigh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ht="15.75" customHeight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ht="15.75" customHeigh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ht="15.75" customHeigh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ht="15.75" customHeight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ht="15.75" customHeight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ht="15.75" customHeigh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ht="15.75" customHeight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ht="15.75" customHeight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ht="15.75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ht="15.75" customHeigh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ht="15.75" customHeight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ht="15.75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ht="15.75" customHeight="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ht="15.75" customHeight="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ht="15.75" customHeight="1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ht="15.75" customHeight="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ht="15.75" customHeight="1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ht="15.75" customHeight="1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ht="15.75" customHeight="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ht="15.75" customHeight="1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ht="15.75" customHeight="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ht="15.75" customHeight="1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ht="15.75" customHeight="1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ht="15.75" customHeight="1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ht="15.75" customHeight="1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ht="15.75" customHeight="1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ht="15.75" customHeight="1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ht="15.75" customHeight="1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ht="15.75" customHeight="1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ht="15.75" customHeight="1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ht="15.75" customHeight="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ht="15.75" customHeight="1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ht="15.75" customHeight="1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ht="15.75" customHeight="1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ht="15.75" customHeight="1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ht="15.75" customHeight="1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ht="15.75" customHeight="1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ht="15.75" customHeight="1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ht="15.75" customHeight="1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ht="15.75" customHeight="1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ht="15.75" customHeight="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ht="15.75" customHeight="1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ht="15.75" customHeight="1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ht="15.75" customHeight="1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ht="15.75" customHeight="1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ht="15.75" customHeight="1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ht="15.75" customHeight="1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ht="15.75" customHeight="1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ht="15.75" customHeight="1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ht="15.75" customHeight="1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ht="15.75" customHeight="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ht="15.75" customHeight="1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ht="15.75" customHeight="1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ht="15.75" customHeight="1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ht="15.75" customHeight="1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ht="15.75" customHeight="1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ht="15.75" customHeight="1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ht="15.75" customHeight="1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ht="15.75" customHeight="1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ht="15.75" customHeight="1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ht="15.75" customHeight="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ht="15.75" customHeight="1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ht="15.75" customHeight="1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ht="15.75" customHeight="1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ht="15.75" customHeight="1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ht="15.75" customHeight="1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ht="15.75" customHeight="1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ht="15.75" customHeight="1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ht="15.75" customHeight="1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ht="15.75" customHeight="1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ht="15.75" customHeight="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ht="15.75" customHeight="1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ht="15.75" customHeight="1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ht="15.75" customHeight="1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ht="15.75" customHeight="1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ht="15.75" customHeight="1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ht="15.75" customHeight="1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ht="15.75" customHeight="1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ht="15.75" customHeight="1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ht="15.75" customHeight="1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ht="15.75" customHeight="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ht="15.75" customHeight="1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ht="15.75" customHeight="1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ht="15.75" customHeight="1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ht="15.75" customHeight="1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ht="15.75" customHeight="1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ht="15.75" customHeight="1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ht="15.75" customHeight="1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ht="15.75" customHeight="1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ht="15.75" customHeight="1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ht="15.75" customHeight="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ht="15.75" customHeight="1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ht="15.75" customHeight="1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ht="15.75" customHeight="1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ht="15.75" customHeight="1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ht="15.75" customHeight="1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ht="15.75" customHeight="1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ht="15.75" customHeight="1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ht="15.75" customHeight="1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ht="15.75" customHeight="1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ht="15.75" customHeight="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ht="15.75" customHeight="1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ht="15.75" customHeight="1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ht="15.75" customHeight="1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ht="15.75" customHeight="1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ht="15.75" customHeight="1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ht="15.75" customHeight="1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ht="15.75" customHeight="1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ht="15.75" customHeight="1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ht="15.75" customHeight="1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ht="15.75" customHeight="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ht="15.75" customHeight="1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ht="15.75" customHeight="1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ht="15.75" customHeight="1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ht="15.75" customHeight="1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ht="15.75" customHeight="1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ht="15.75" customHeight="1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ht="15.75" customHeight="1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ht="15.75" customHeight="1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ht="15.75" customHeight="1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ht="15.75" customHeight="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ht="15.75" customHeight="1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ht="15.75" customHeight="1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ht="15.75" customHeight="1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ht="15.75" customHeight="1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ht="15.75" customHeight="1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ht="15.75" customHeight="1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ht="15.75" customHeight="1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ht="15.75" customHeight="1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ht="15.75" customHeight="1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ht="15.75" customHeight="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ht="15.75" customHeight="1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ht="15.75" customHeight="1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ht="15.75" customHeight="1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ht="15.75" customHeight="1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ht="15.75" customHeight="1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ht="15.75" customHeight="1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ht="15.75" customHeight="1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ht="15.75" customHeight="1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ht="15.75" customHeight="1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ht="15.75" customHeight="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ht="15.75" customHeight="1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ht="15.75" customHeight="1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ht="15.75" customHeight="1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ht="15.75" customHeight="1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ht="15.75" customHeight="1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ht="15.75" customHeight="1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ht="15.75" customHeight="1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ht="15.75" customHeight="1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ht="15.75" customHeight="1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ht="15.75" customHeight="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ht="15.75" customHeight="1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ht="15.75" customHeight="1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ht="15.75" customHeight="1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ht="15.75" customHeight="1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ht="15.75" customHeight="1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ht="15.75" customHeight="1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ht="15.75" customHeight="1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ht="15.75" customHeight="1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ht="15.75" customHeight="1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ht="15.75" customHeight="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ht="15.75" customHeight="1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ht="15.75" customHeight="1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ht="15.75" customHeight="1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ht="15.75" customHeight="1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ht="15.75" customHeight="1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ht="15.75" customHeight="1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ht="15.75" customHeight="1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ht="15.75" customHeight="1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ht="15.75" customHeight="1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ht="15.75" customHeight="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ht="15.75" customHeight="1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ht="15.75" customHeight="1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ht="15.75" customHeight="1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ht="15.75" customHeight="1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ht="15.75" customHeight="1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ht="15.75" customHeight="1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ht="15.75" customHeight="1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ht="15.75" customHeight="1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ht="15.75" customHeight="1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ht="15.75" customHeight="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ht="15.75" customHeight="1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ht="15.75" customHeight="1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ht="15.75" customHeight="1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ht="15.75" customHeight="1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ht="15.75" customHeight="1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ht="15.75" customHeight="1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ht="15.75" customHeight="1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ht="15.75" customHeight="1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ht="15.75" customHeight="1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ht="15.75" customHeight="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ht="15.75" customHeight="1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ht="15.75" customHeight="1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ht="15.75" customHeight="1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ht="15.75" customHeight="1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ht="15.75" customHeight="1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ht="15.75" customHeight="1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ht="15.75" customHeight="1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ht="15.75" customHeight="1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ht="15.75" customHeight="1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ht="15.75" customHeight="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ht="15.75" customHeight="1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ht="15.75" customHeight="1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ht="15.75" customHeight="1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ht="15.75" customHeight="1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ht="15.75" customHeight="1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ht="15.75" customHeight="1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ht="15.75" customHeight="1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ht="15.75" customHeight="1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ht="15.75" customHeight="1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ht="15.75" customHeight="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ht="15.75" customHeight="1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ht="15.75" customHeight="1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ht="15.75" customHeight="1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ht="15.75" customHeight="1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ht="15.75" customHeight="1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ht="15.75" customHeight="1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ht="15.75" customHeight="1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ht="15.75" customHeight="1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ht="15.75" customHeight="1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ht="15.75" customHeight="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ht="15.75" customHeight="1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ht="15.75" customHeight="1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ht="15.75" customHeight="1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ht="15.75" customHeight="1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ht="15.75" customHeight="1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ht="15.75" customHeight="1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ht="15.75" customHeight="1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ht="15.75" customHeight="1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ht="15.75" customHeight="1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ht="15.75" customHeight="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ht="15.75" customHeight="1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ht="15.75" customHeight="1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ht="15.75" customHeight="1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ht="15.75" customHeight="1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ht="15.75" customHeight="1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ht="15.75" customHeight="1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ht="15.75" customHeight="1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ht="15.75" customHeight="1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ht="15.75" customHeight="1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ht="15.75" customHeight="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ht="15.75" customHeight="1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ht="15.75" customHeight="1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ht="15.75" customHeight="1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ht="15.75" customHeight="1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ht="15.75" customHeight="1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ht="15.75" customHeight="1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ht="15.75" customHeight="1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ht="15.75" customHeight="1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ht="15.75" customHeight="1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ht="15.75" customHeight="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ht="15.75" customHeight="1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ht="15.75" customHeight="1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ht="15.75" customHeight="1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ht="15.75" customHeight="1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ht="15.75" customHeight="1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ht="15.75" customHeight="1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ht="15.75" customHeight="1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ht="15.75" customHeight="1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ht="15.75" customHeight="1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ht="15.75" customHeight="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ht="15.75" customHeight="1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ht="15.75" customHeight="1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ht="15.75" customHeight="1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ht="15.75" customHeight="1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ht="15.75" customHeight="1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ht="15.75" customHeight="1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ht="15.75" customHeight="1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ht="15.75" customHeight="1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ht="15.75" customHeight="1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ht="15.75" customHeight="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ht="15.75" customHeight="1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ht="15.75" customHeight="1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ht="15.75" customHeight="1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ht="15.75" customHeight="1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ht="15.75" customHeight="1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ht="15.75" customHeight="1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ht="15.75" customHeight="1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ht="15.75" customHeight="1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ht="15.75" customHeight="1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ht="15.75" customHeight="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ht="15.75" customHeight="1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ht="15.75" customHeight="1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ht="15.75" customHeight="1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ht="15.75" customHeight="1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ht="15.75" customHeight="1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ht="15.75" customHeight="1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ht="15.75" customHeight="1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ht="15.75" customHeight="1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ht="15.75" customHeight="1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ht="15.75" customHeight="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ht="15.75" customHeight="1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ht="15.75" customHeight="1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ht="15.75" customHeight="1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ht="15.75" customHeight="1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ht="15.75" customHeight="1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ht="15.75" customHeight="1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ht="15.75" customHeight="1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ht="15.75" customHeight="1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ht="15.75" customHeight="1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ht="15.75" customHeight="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ht="15.75" customHeight="1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ht="15.75" customHeight="1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ht="15.75" customHeight="1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ht="15.75" customHeight="1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ht="15.75" customHeight="1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ht="15.75" customHeight="1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ht="15.75" customHeight="1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ht="15.75" customHeight="1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ht="15.75" customHeight="1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ht="15.75" customHeight="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ht="15.75" customHeight="1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ht="15.75" customHeight="1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ht="15.75" customHeight="1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ht="15.75" customHeight="1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ht="15.75" customHeight="1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ht="15.75" customHeight="1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ht="15.75" customHeight="1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ht="15.75" customHeight="1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ht="15.75" customHeight="1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ht="15.75" customHeight="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ht="15.75" customHeight="1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ht="15.75" customHeight="1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ht="15.75" customHeight="1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ht="15.75" customHeight="1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ht="15.75" customHeight="1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ht="15.75" customHeight="1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ht="15.75" customHeight="1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ht="15.75" customHeight="1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ht="15.75" customHeight="1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ht="15.75" customHeight="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ht="15.75" customHeight="1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ht="15.75" customHeight="1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ht="15.75" customHeight="1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ht="15.75" customHeight="1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ht="15.75" customHeight="1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ht="15.75" customHeight="1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ht="15.75" customHeight="1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ht="15.75" customHeight="1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ht="15.75" customHeight="1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ht="15.75" customHeight="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ht="15.75" customHeight="1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ht="15.75" customHeight="1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ht="15.75" customHeight="1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ht="15.75" customHeight="1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ht="15.75" customHeight="1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ht="15.75" customHeight="1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ht="15.75" customHeight="1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ht="15.75" customHeight="1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ht="15.75" customHeight="1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ht="15.75" customHeight="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ht="15.75" customHeight="1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ht="15.75" customHeight="1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ht="15.75" customHeight="1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ht="15.75" customHeight="1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ht="15.75" customHeight="1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ht="15.75" customHeight="1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ht="15.75" customHeight="1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ht="15.75" customHeight="1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ht="15.75" customHeight="1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ht="15.75" customHeight="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ht="15.75" customHeight="1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ht="15.75" customHeight="1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ht="15.75" customHeight="1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ht="15.75" customHeight="1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ht="15.75" customHeight="1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ht="15.75" customHeight="1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ht="15.75" customHeight="1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ht="15.75" customHeight="1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ht="15.75" customHeight="1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ht="15.75" customHeight="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ht="15.75" customHeight="1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ht="15.75" customHeight="1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ht="15.75" customHeight="1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ht="15.75" customHeight="1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ht="15.75" customHeight="1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ht="15.75" customHeight="1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ht="15.75" customHeight="1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ht="15.75" customHeight="1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ht="15.75" customHeight="1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ht="15.75" customHeight="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ht="15.75" customHeight="1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ht="15.75" customHeight="1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ht="15.75" customHeight="1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ht="15.75" customHeight="1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ht="15.75" customHeight="1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ht="15.75" customHeight="1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ht="15.75" customHeight="1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ht="15.75" customHeight="1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ht="15.75" customHeight="1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ht="15.75" customHeight="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ht="15.75" customHeight="1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ht="15.75" customHeight="1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ht="15.75" customHeight="1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ht="15.75" customHeight="1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ht="15.75" customHeight="1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ht="15.75" customHeight="1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ht="15.75" customHeight="1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ht="15.75" customHeight="1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ht="15.75" customHeight="1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ht="15.75" customHeight="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ht="15.75" customHeight="1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ht="15.75" customHeight="1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ht="15.75" customHeight="1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ht="15.75" customHeight="1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ht="15.75" customHeight="1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ht="15.75" customHeight="1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ht="15.75" customHeight="1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ht="15.75" customHeight="1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ht="15.75" customHeight="1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ht="15.75" customHeight="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ht="15.75" customHeight="1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ht="15.75" customHeight="1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ht="15.75" customHeight="1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ht="15.75" customHeight="1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ht="15.75" customHeight="1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ht="15.75" customHeight="1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ht="15.75" customHeight="1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ht="15.75" customHeight="1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ht="15.75" customHeight="1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ht="15.75" customHeight="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ht="15.75" customHeight="1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ht="15.75" customHeight="1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ht="15.75" customHeight="1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ht="15.75" customHeight="1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ht="15.75" customHeight="1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ht="15.75" customHeight="1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ht="15.75" customHeight="1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ht="15.75" customHeight="1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ht="15.75" customHeight="1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ht="15.75" customHeight="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ht="15.75" customHeight="1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ht="15.75" customHeight="1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ht="15.75" customHeight="1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ht="15.75" customHeight="1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ht="15.75" customHeight="1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ht="15.75" customHeight="1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ht="15.75" customHeight="1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ht="15.75" customHeight="1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ht="15.75" customHeight="1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ht="15.75" customHeight="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ht="15.75" customHeight="1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ht="15.75" customHeight="1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ht="15.75" customHeight="1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ht="15.75" customHeight="1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ht="15.75" customHeight="1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ht="15.75" customHeight="1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ht="15.75" customHeight="1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ht="15.75" customHeight="1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ht="15.75" customHeight="1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ht="15.75" customHeight="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ht="15.75" customHeight="1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ht="15.75" customHeight="1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ht="15.75" customHeight="1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ht="15.75" customHeight="1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ht="15.75" customHeight="1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ht="15.75" customHeight="1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ht="15.75" customHeight="1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ht="15.75" customHeight="1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ht="15.75" customHeight="1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ht="15.75" customHeight="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ht="15.75" customHeight="1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ht="15.75" customHeight="1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ht="15.75" customHeight="1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ht="15.75" customHeight="1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ht="15.75" customHeight="1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ht="15.75" customHeight="1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ht="15.75" customHeight="1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ht="15.75" customHeight="1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ht="15.75" customHeight="1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ht="15.75" customHeight="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ht="15.75" customHeight="1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ht="15.75" customHeight="1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ht="15.75" customHeight="1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ht="15.75" customHeight="1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ht="15.75" customHeight="1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ht="15.75" customHeight="1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ht="15.75" customHeight="1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ht="15.75" customHeight="1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ht="15.75" customHeight="1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ht="15.75" customHeight="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ht="15.75" customHeight="1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ht="15.75" customHeight="1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ht="15.75" customHeight="1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ht="15.75" customHeight="1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ht="15.75" customHeight="1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ht="15.75" customHeight="1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ht="15.75" customHeight="1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ht="15.75" customHeight="1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ht="15.75" customHeight="1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ht="15.75" customHeight="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ht="15.75" customHeight="1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ht="15.75" customHeight="1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ht="15.75" customHeight="1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ht="15.75" customHeight="1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ht="15.75" customHeight="1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ht="15.75" customHeight="1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ht="15.75" customHeight="1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ht="15.75" customHeight="1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ht="15.75" customHeight="1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ht="15.75" customHeight="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ht="15.75" customHeight="1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ht="15.75" customHeight="1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ht="15.75" customHeight="1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ht="15.75" customHeight="1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ht="15.75" customHeight="1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ht="15.75" customHeight="1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ht="15.75" customHeight="1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ht="15.75" customHeight="1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ht="15.75" customHeight="1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ht="15.75" customHeight="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ht="15.75" customHeight="1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ht="15.75" customHeight="1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ht="15.75" customHeight="1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ht="15.75" customHeight="1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ht="15.75" customHeight="1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ht="15.75" customHeight="1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ht="15.75" customHeight="1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ht="15.75" customHeight="1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ht="15.75" customHeight="1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ht="15.75" customHeight="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ht="15.75" customHeight="1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ht="15.75" customHeight="1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ht="15.75" customHeight="1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ht="15.75" customHeight="1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ht="15.75" customHeight="1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ht="15.75" customHeight="1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ht="15.75" customHeight="1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ht="15.75" customHeight="1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ht="15.75" customHeight="1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ht="15.75" customHeight="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ht="15.75" customHeight="1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ht="15.75" customHeight="1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ht="15.75" customHeight="1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ht="15.75" customHeight="1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ht="15.75" customHeight="1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ht="15.75" customHeight="1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ht="15.75" customHeight="1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ht="15.75" customHeight="1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ht="15.75" customHeight="1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ht="15.75" customHeight="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ht="15.75" customHeight="1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ht="15.75" customHeight="1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ht="15.75" customHeight="1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ht="15.75" customHeight="1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ht="15.75" customHeight="1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ht="15.75" customHeight="1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ht="15.75" customHeight="1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ht="15.75" customHeight="1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ht="15.75" customHeight="1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ht="15.75" customHeight="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ht="15.75" customHeight="1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ht="15.75" customHeight="1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ht="15.75" customHeight="1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ht="15.75" customHeight="1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ht="15.75" customHeight="1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ht="15.75" customHeight="1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ht="15.75" customHeight="1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ht="15.75" customHeight="1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ht="15.75" customHeight="1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ht="15.75" customHeight="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ht="15.75" customHeight="1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ht="15.75" customHeight="1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ht="15.75" customHeight="1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ht="15.75" customHeight="1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ht="15.75" customHeight="1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ht="15.75" customHeight="1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ht="15.75" customHeight="1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ht="15.75" customHeight="1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ht="15.75" customHeight="1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ht="15.75" customHeight="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ht="15.75" customHeight="1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ht="15.75" customHeight="1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ht="15.75" customHeight="1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ht="15.75" customHeight="1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ht="15.75" customHeight="1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ht="15.75" customHeight="1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ht="15.75" customHeight="1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ht="15.75" customHeight="1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ht="15.75" customHeight="1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ht="15.75" customHeight="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ht="15.75" customHeight="1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ht="15.75" customHeight="1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ht="15.75" customHeight="1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ht="15.75" customHeight="1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ht="15.75" customHeight="1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ht="15.75" customHeight="1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ht="15.75" customHeight="1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ht="15.75" customHeight="1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ht="15.75" customHeight="1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ht="15.75" customHeight="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ht="15.75" customHeight="1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ht="15.75" customHeight="1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ht="15.75" customHeight="1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ht="15.75" customHeight="1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ht="15.75" customHeight="1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ht="15.75" customHeight="1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ht="15.75" customHeight="1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ht="15.75" customHeight="1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ht="15.75" customHeight="1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ht="15.75" customHeight="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ht="15.75" customHeight="1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ht="15.75" customHeight="1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ht="15.75" customHeight="1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ht="15.75" customHeight="1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ht="15.75" customHeight="1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ht="15.75" customHeight="1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ht="15.75" customHeight="1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ht="15.75" customHeight="1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ht="15.75" customHeight="1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ht="15.75" customHeight="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ht="15.75" customHeight="1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ht="15.75" customHeight="1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ht="15.75" customHeight="1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ht="15.75" customHeight="1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ht="15.75" customHeight="1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ht="15.75" customHeight="1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ht="15.75" customHeight="1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ht="15.75" customHeight="1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ht="15.75" customHeight="1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ht="15.75" customHeight="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ht="15.75" customHeight="1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ht="15.75" customHeight="1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ht="15.75" customHeight="1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ht="15.75" customHeight="1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ht="15.75" customHeight="1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ht="15.75" customHeight="1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ht="15.75" customHeight="1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ht="15.75" customHeight="1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ht="15.75" customHeight="1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ht="15.75" customHeight="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ht="15.75" customHeight="1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ht="15.75" customHeight="1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ht="15.75" customHeight="1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ht="15.75" customHeight="1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ht="15.75" customHeight="1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ht="15.75" customHeight="1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ht="15.75" customHeight="1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ht="15.75" customHeight="1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ht="15.75" customHeight="1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ht="15.75" customHeight="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ht="15.75" customHeight="1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ht="15.75" customHeight="1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ht="15.75" customHeight="1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ht="15.75" customHeight="1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ht="15.75" customHeight="1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ht="15.75" customHeight="1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ht="15.75" customHeight="1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ht="15.75" customHeight="1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ht="15.75" customHeight="1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ht="15.75" customHeight="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ht="15.75" customHeight="1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ht="15.75" customHeight="1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ht="15.75" customHeight="1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ht="15.75" customHeight="1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ht="15.75" customHeight="1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ht="15.75" customHeight="1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ht="15.75" customHeight="1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ht="15.75" customHeight="1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ht="15.75" customHeight="1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ht="15.75" customHeight="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ht="15.75" customHeight="1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ht="15.75" customHeight="1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ht="15.75" customHeight="1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ht="15.75" customHeight="1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ht="15.75" customHeight="1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ht="15.75" customHeight="1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ht="15.75" customHeight="1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ht="15.75" customHeight="1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ht="15.75" customHeight="1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ht="15.75" customHeight="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ht="15.75" customHeight="1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ht="15.75" customHeight="1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ht="15.75" customHeight="1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ht="15.75" customHeight="1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ht="15.75" customHeight="1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ht="15.75" customHeight="1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ht="15.75" customHeight="1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ht="15.75" customHeight="1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ht="15.75" customHeight="1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ht="15.75" customHeight="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ht="15.75" customHeight="1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ht="15.75" customHeight="1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ht="15.75" customHeight="1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ht="15.75" customHeight="1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ht="15.75" customHeight="1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ht="15.75" customHeight="1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ht="15.75" customHeight="1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ht="15.75" customHeight="1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ht="15.75" customHeight="1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</sheetData>
  <mergeCells count="3">
    <mergeCell ref="A1:G1"/>
    <mergeCell ref="H16:O16"/>
    <mergeCell ref="H17:O17"/>
  </mergeCells>
  <printOptions/>
  <pageMargins bottom="1.0" footer="0.0" header="0.0" left="0.75" right="0.75" top="1.0"/>
  <pageSetup orientation="landscape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6.0"/>
    <col customWidth="1" min="2" max="2" width="54.14"/>
    <col customWidth="1" min="3" max="3" width="16.71"/>
    <col customWidth="1" min="4" max="7" width="8.71"/>
    <col customWidth="1" min="8" max="8" width="14.57"/>
    <col customWidth="1" min="9" max="9" width="8.71"/>
    <col customWidth="1" min="10" max="10" width="12.71"/>
    <col customWidth="1" min="11" max="11" width="8.71"/>
    <col customWidth="1" min="12" max="12" width="13.71"/>
    <col customWidth="1" min="13" max="26" width="8.71"/>
  </cols>
  <sheetData>
    <row r="1" ht="15.75" customHeight="1">
      <c r="A1" s="61" t="s">
        <v>413</v>
      </c>
      <c r="B1" s="2"/>
      <c r="C1" s="2"/>
      <c r="D1" s="2"/>
      <c r="E1" s="2"/>
      <c r="F1" s="2"/>
      <c r="G1" s="3"/>
      <c r="H1" s="62"/>
      <c r="I1" s="62"/>
      <c r="J1" s="62"/>
      <c r="K1" s="62"/>
      <c r="L1" s="62"/>
      <c r="M1" s="62"/>
      <c r="N1" s="62"/>
      <c r="O1" s="62"/>
      <c r="P1" s="62"/>
    </row>
    <row r="2" ht="15.75" customHeight="1">
      <c r="A2" s="63" t="s">
        <v>1</v>
      </c>
      <c r="B2" s="64" t="s">
        <v>2</v>
      </c>
      <c r="C2" s="65" t="s">
        <v>3</v>
      </c>
      <c r="D2" s="66" t="s">
        <v>4</v>
      </c>
      <c r="E2" s="66" t="s">
        <v>5</v>
      </c>
      <c r="F2" s="66" t="s">
        <v>6</v>
      </c>
      <c r="G2" s="67" t="s">
        <v>7</v>
      </c>
      <c r="H2" s="62"/>
      <c r="I2" s="62"/>
      <c r="J2" s="62"/>
      <c r="K2" s="62"/>
      <c r="L2" s="62"/>
      <c r="M2" s="62"/>
      <c r="N2" s="62"/>
      <c r="O2" s="62"/>
      <c r="P2" s="62"/>
    </row>
    <row r="3" ht="15.75" customHeight="1">
      <c r="A3" s="40" t="s">
        <v>27</v>
      </c>
      <c r="B3" s="41" t="s">
        <v>414</v>
      </c>
      <c r="C3" s="9" t="s">
        <v>171</v>
      </c>
      <c r="D3" s="9" t="s">
        <v>11</v>
      </c>
      <c r="E3" s="9" t="s">
        <v>11</v>
      </c>
      <c r="F3" s="9" t="s">
        <v>11</v>
      </c>
      <c r="G3" s="9" t="s">
        <v>11</v>
      </c>
      <c r="H3" s="62"/>
      <c r="I3" s="62"/>
      <c r="J3" s="62"/>
      <c r="K3" s="62"/>
      <c r="L3" s="62"/>
      <c r="M3" s="62"/>
      <c r="N3" s="62"/>
      <c r="O3" s="62"/>
      <c r="P3" s="62"/>
    </row>
    <row r="4" ht="15.75" customHeight="1">
      <c r="A4" s="40" t="s">
        <v>415</v>
      </c>
      <c r="B4" s="101" t="s">
        <v>416</v>
      </c>
      <c r="C4" s="9" t="s">
        <v>39</v>
      </c>
      <c r="D4" s="9" t="s">
        <v>112</v>
      </c>
      <c r="E4" s="9" t="s">
        <v>11</v>
      </c>
      <c r="F4" s="9" t="s">
        <v>11</v>
      </c>
      <c r="G4" s="9" t="s">
        <v>11</v>
      </c>
      <c r="H4" s="68"/>
      <c r="I4" s="68"/>
      <c r="J4" s="68"/>
      <c r="K4" s="68"/>
      <c r="L4" s="68"/>
      <c r="M4" s="68"/>
      <c r="N4" s="68"/>
      <c r="O4" s="68"/>
      <c r="P4" s="68"/>
    </row>
    <row r="5" ht="15.75" customHeight="1">
      <c r="A5" s="40" t="s">
        <v>417</v>
      </c>
      <c r="B5" s="41" t="s">
        <v>418</v>
      </c>
      <c r="C5" s="9" t="s">
        <v>180</v>
      </c>
      <c r="D5" s="9" t="s">
        <v>11</v>
      </c>
      <c r="E5" s="9" t="s">
        <v>11</v>
      </c>
      <c r="F5" s="9" t="s">
        <v>11</v>
      </c>
      <c r="G5" s="9" t="s">
        <v>11</v>
      </c>
      <c r="H5" s="69" t="s">
        <v>16</v>
      </c>
      <c r="I5" s="69" t="s">
        <v>17</v>
      </c>
      <c r="J5" s="69" t="s">
        <v>18</v>
      </c>
      <c r="K5" s="69" t="s">
        <v>17</v>
      </c>
      <c r="L5" s="69" t="s">
        <v>19</v>
      </c>
      <c r="M5" s="69" t="s">
        <v>17</v>
      </c>
      <c r="N5" s="69" t="s">
        <v>20</v>
      </c>
      <c r="O5" s="69" t="s">
        <v>17</v>
      </c>
      <c r="P5" s="70" t="s">
        <v>21</v>
      </c>
    </row>
    <row r="6" ht="15.75" customHeight="1">
      <c r="A6" s="40" t="s">
        <v>419</v>
      </c>
      <c r="B6" s="41" t="s">
        <v>420</v>
      </c>
      <c r="C6" s="9" t="s">
        <v>10</v>
      </c>
      <c r="D6" s="9" t="s">
        <v>11</v>
      </c>
      <c r="E6" s="9" t="s">
        <v>11</v>
      </c>
      <c r="F6" s="9" t="s">
        <v>11</v>
      </c>
      <c r="G6" s="9" t="s">
        <v>11</v>
      </c>
      <c r="H6" s="71" t="s">
        <v>23</v>
      </c>
      <c r="I6" s="70">
        <f>countif(C:C,"a1")</f>
        <v>0</v>
      </c>
      <c r="J6" s="71" t="s">
        <v>24</v>
      </c>
      <c r="K6" s="14">
        <f>countif(C:C,"a2")</f>
        <v>0</v>
      </c>
      <c r="L6" s="71" t="s">
        <v>25</v>
      </c>
      <c r="M6" s="70">
        <f>countif(C:C,"a3")</f>
        <v>1</v>
      </c>
      <c r="N6" s="71" t="s">
        <v>26</v>
      </c>
      <c r="O6" s="70">
        <f>countif(C:C,"a4")</f>
        <v>0</v>
      </c>
      <c r="P6" s="70">
        <f t="shared" ref="P6:P16" si="1">sum(I6,K6,M6,O6)</f>
        <v>1</v>
      </c>
    </row>
    <row r="7" ht="15.75" customHeight="1">
      <c r="A7" s="40" t="s">
        <v>421</v>
      </c>
      <c r="B7" s="41" t="s">
        <v>422</v>
      </c>
      <c r="C7" s="9" t="s">
        <v>98</v>
      </c>
      <c r="D7" s="9" t="s">
        <v>11</v>
      </c>
      <c r="E7" s="9" t="s">
        <v>11</v>
      </c>
      <c r="F7" s="9" t="s">
        <v>11</v>
      </c>
      <c r="G7" s="9" t="s">
        <v>11</v>
      </c>
      <c r="H7" s="71" t="s">
        <v>29</v>
      </c>
      <c r="I7" s="70">
        <f>countif(C:C,"b1")</f>
        <v>0</v>
      </c>
      <c r="J7" s="71" t="s">
        <v>30</v>
      </c>
      <c r="K7" s="70">
        <f>countif(C:C,"b2")</f>
        <v>0</v>
      </c>
      <c r="L7" s="71" t="s">
        <v>31</v>
      </c>
      <c r="M7" s="70">
        <f>countif(C:C,"b3")</f>
        <v>0</v>
      </c>
      <c r="N7" s="71" t="s">
        <v>32</v>
      </c>
      <c r="O7" s="70">
        <f>countif(C:C,"b4")</f>
        <v>0</v>
      </c>
      <c r="P7" s="70">
        <f t="shared" si="1"/>
        <v>0</v>
      </c>
    </row>
    <row r="8" ht="15.75" customHeight="1">
      <c r="A8" s="40" t="s">
        <v>421</v>
      </c>
      <c r="B8" s="41" t="s">
        <v>423</v>
      </c>
      <c r="C8" s="9" t="s">
        <v>10</v>
      </c>
      <c r="D8" s="9" t="s">
        <v>11</v>
      </c>
      <c r="E8" s="9" t="s">
        <v>11</v>
      </c>
      <c r="F8" s="9" t="s">
        <v>11</v>
      </c>
      <c r="G8" s="9" t="s">
        <v>11</v>
      </c>
      <c r="H8" s="71" t="s">
        <v>34</v>
      </c>
      <c r="I8" s="70">
        <f>countif(C:C,"c1")</f>
        <v>0</v>
      </c>
      <c r="J8" s="71" t="s">
        <v>35</v>
      </c>
      <c r="K8" s="70">
        <v>0.0</v>
      </c>
      <c r="L8" s="71" t="s">
        <v>36</v>
      </c>
      <c r="M8" s="70">
        <f>countif(C:C,"c3")</f>
        <v>0</v>
      </c>
      <c r="N8" s="71" t="s">
        <v>37</v>
      </c>
      <c r="O8" s="70">
        <f>countif(C:C,"c4")</f>
        <v>0</v>
      </c>
      <c r="P8" s="70">
        <f t="shared" si="1"/>
        <v>0</v>
      </c>
    </row>
    <row r="9" ht="15.75" customHeight="1">
      <c r="A9" s="40" t="s">
        <v>421</v>
      </c>
      <c r="B9" s="41" t="s">
        <v>424</v>
      </c>
      <c r="C9" s="9" t="s">
        <v>98</v>
      </c>
      <c r="D9" s="9" t="s">
        <v>11</v>
      </c>
      <c r="E9" s="9" t="s">
        <v>11</v>
      </c>
      <c r="F9" s="9" t="s">
        <v>11</v>
      </c>
      <c r="G9" s="9" t="s">
        <v>11</v>
      </c>
      <c r="H9" s="71" t="s">
        <v>40</v>
      </c>
      <c r="I9" s="14">
        <f>countif(C:C,"d1")</f>
        <v>4</v>
      </c>
      <c r="J9" s="71" t="s">
        <v>41</v>
      </c>
      <c r="K9" s="70">
        <f>countif(C:C,"d2")</f>
        <v>9</v>
      </c>
      <c r="L9" s="71" t="s">
        <v>42</v>
      </c>
      <c r="M9" s="70">
        <f>countif(C:C,"d3")</f>
        <v>0</v>
      </c>
      <c r="N9" s="71" t="s">
        <v>43</v>
      </c>
      <c r="O9" s="70">
        <f>countif(C:C,"d4")</f>
        <v>0</v>
      </c>
      <c r="P9" s="70">
        <f t="shared" si="1"/>
        <v>13</v>
      </c>
    </row>
    <row r="10" ht="15.75" customHeight="1">
      <c r="A10" s="40" t="s">
        <v>421</v>
      </c>
      <c r="B10" s="41" t="s">
        <v>425</v>
      </c>
      <c r="C10" s="9" t="s">
        <v>98</v>
      </c>
      <c r="D10" s="9"/>
      <c r="E10" s="9"/>
      <c r="F10" s="9"/>
      <c r="G10" s="9"/>
      <c r="H10" s="71" t="s">
        <v>45</v>
      </c>
      <c r="I10" s="71">
        <f>countif(C:C,"e1")</f>
        <v>0</v>
      </c>
      <c r="J10" s="71" t="s">
        <v>46</v>
      </c>
      <c r="K10" s="71">
        <f>countif(C:C,"e2")</f>
        <v>0</v>
      </c>
      <c r="L10" s="71" t="s">
        <v>47</v>
      </c>
      <c r="M10" s="71">
        <f>countif(C:C,"e3")</f>
        <v>0</v>
      </c>
      <c r="N10" s="71" t="s">
        <v>48</v>
      </c>
      <c r="O10" s="71">
        <f>countif(C:C,"e4")</f>
        <v>0</v>
      </c>
      <c r="P10" s="71">
        <f t="shared" si="1"/>
        <v>0</v>
      </c>
    </row>
    <row r="11" ht="15.75" customHeight="1">
      <c r="A11" s="40" t="s">
        <v>421</v>
      </c>
      <c r="B11" s="41" t="s">
        <v>426</v>
      </c>
      <c r="C11" s="9" t="s">
        <v>98</v>
      </c>
      <c r="D11" s="9"/>
      <c r="E11" s="9"/>
      <c r="F11" s="9"/>
      <c r="G11" s="9"/>
      <c r="H11" s="71" t="s">
        <v>51</v>
      </c>
      <c r="I11" s="15">
        <f>countif(C:C,"f1")</f>
        <v>3</v>
      </c>
      <c r="J11" s="71" t="s">
        <v>52</v>
      </c>
      <c r="K11" s="71">
        <f>countif(C:C,"f2")</f>
        <v>1</v>
      </c>
      <c r="L11" s="71" t="s">
        <v>53</v>
      </c>
      <c r="M11" s="71">
        <f>countif(C:C,"f3")</f>
        <v>1</v>
      </c>
      <c r="N11" s="71" t="s">
        <v>54</v>
      </c>
      <c r="O11" s="71">
        <f>countif(C:C,"f4")</f>
        <v>0</v>
      </c>
      <c r="P11" s="71">
        <f t="shared" si="1"/>
        <v>5</v>
      </c>
    </row>
    <row r="12" ht="15.75" customHeight="1">
      <c r="A12" s="40" t="s">
        <v>427</v>
      </c>
      <c r="B12" s="41" t="s">
        <v>428</v>
      </c>
      <c r="C12" s="9" t="s">
        <v>94</v>
      </c>
      <c r="D12" s="9"/>
      <c r="E12" s="9"/>
      <c r="F12" s="9"/>
      <c r="G12" s="9"/>
      <c r="H12" s="71" t="s">
        <v>56</v>
      </c>
      <c r="I12" s="71">
        <f>countif(C:C,"g1")</f>
        <v>1</v>
      </c>
      <c r="J12" s="71" t="s">
        <v>57</v>
      </c>
      <c r="K12" s="71">
        <f>countif(C:C,"g2")</f>
        <v>0</v>
      </c>
      <c r="L12" s="71" t="s">
        <v>58</v>
      </c>
      <c r="M12" s="71">
        <f>countif(C:C,"g3")</f>
        <v>1</v>
      </c>
      <c r="N12" s="71" t="s">
        <v>59</v>
      </c>
      <c r="O12" s="71">
        <f>countif(C:C,"g4")</f>
        <v>0</v>
      </c>
      <c r="P12" s="71">
        <f t="shared" si="1"/>
        <v>2</v>
      </c>
    </row>
    <row r="13" ht="15.75" customHeight="1">
      <c r="A13" s="40" t="s">
        <v>427</v>
      </c>
      <c r="B13" s="41" t="s">
        <v>429</v>
      </c>
      <c r="C13" s="9" t="s">
        <v>98</v>
      </c>
      <c r="D13" s="9"/>
      <c r="E13" s="9"/>
      <c r="F13" s="9"/>
      <c r="G13" s="9" t="s">
        <v>112</v>
      </c>
      <c r="H13" s="71" t="s">
        <v>61</v>
      </c>
      <c r="I13" s="71">
        <f>countif(C:C,"h1")</f>
        <v>0</v>
      </c>
      <c r="J13" s="71" t="s">
        <v>62</v>
      </c>
      <c r="K13" s="71">
        <f>countif(C:C,"h2")</f>
        <v>1</v>
      </c>
      <c r="L13" s="71" t="s">
        <v>63</v>
      </c>
      <c r="M13" s="71">
        <f>countif(C:C,"h3")</f>
        <v>0</v>
      </c>
      <c r="N13" s="71" t="s">
        <v>64</v>
      </c>
      <c r="O13" s="71">
        <f>countif(C:C,"h4")</f>
        <v>0</v>
      </c>
      <c r="P13" s="71">
        <f t="shared" si="1"/>
        <v>1</v>
      </c>
    </row>
    <row r="14" ht="15.75" customHeight="1">
      <c r="A14" s="40" t="s">
        <v>427</v>
      </c>
      <c r="B14" s="41" t="s">
        <v>430</v>
      </c>
      <c r="C14" s="9" t="s">
        <v>98</v>
      </c>
      <c r="D14" s="9"/>
      <c r="E14" s="9"/>
      <c r="F14" s="9"/>
      <c r="G14" s="9"/>
      <c r="H14" s="72" t="s">
        <v>66</v>
      </c>
      <c r="I14" s="71">
        <f>countif(C:C,"i1")</f>
        <v>0</v>
      </c>
      <c r="J14" s="72" t="s">
        <v>67</v>
      </c>
      <c r="K14" s="71">
        <f>countif(C:C,"i2")</f>
        <v>0</v>
      </c>
      <c r="L14" s="72" t="s">
        <v>68</v>
      </c>
      <c r="M14" s="71">
        <f>countif(C:C,"i3")</f>
        <v>0</v>
      </c>
      <c r="N14" s="72" t="s">
        <v>69</v>
      </c>
      <c r="O14" s="71">
        <f>countif(C:C,"i4")</f>
        <v>0</v>
      </c>
      <c r="P14" s="71">
        <f t="shared" si="1"/>
        <v>0</v>
      </c>
    </row>
    <row r="15" ht="15.75" customHeight="1">
      <c r="A15" s="40" t="s">
        <v>427</v>
      </c>
      <c r="B15" s="101" t="s">
        <v>431</v>
      </c>
      <c r="C15" s="102" t="s">
        <v>94</v>
      </c>
      <c r="D15" s="102"/>
      <c r="E15" s="102"/>
      <c r="F15" s="102"/>
      <c r="G15" s="102"/>
      <c r="H15" s="72" t="s">
        <v>73</v>
      </c>
      <c r="I15" s="71">
        <f>countif(C:C,"j1")</f>
        <v>0</v>
      </c>
      <c r="J15" s="72" t="s">
        <v>74</v>
      </c>
      <c r="K15" s="71">
        <f>countif(C:C,"j2")</f>
        <v>0</v>
      </c>
      <c r="L15" s="72" t="s">
        <v>75</v>
      </c>
      <c r="M15" s="71">
        <f>countif(C:C,"j3")</f>
        <v>0</v>
      </c>
      <c r="N15" s="72" t="s">
        <v>76</v>
      </c>
      <c r="O15" s="71">
        <f>countif(C:C,"j4")</f>
        <v>0</v>
      </c>
      <c r="P15" s="71">
        <f t="shared" si="1"/>
        <v>0</v>
      </c>
    </row>
    <row r="16" ht="15.75" customHeight="1">
      <c r="A16" s="40" t="s">
        <v>151</v>
      </c>
      <c r="B16" s="41" t="s">
        <v>432</v>
      </c>
      <c r="C16" s="102" t="s">
        <v>98</v>
      </c>
      <c r="D16" s="102"/>
      <c r="E16" s="102"/>
      <c r="F16" s="102"/>
      <c r="G16" s="102"/>
      <c r="H16" s="75" t="s">
        <v>78</v>
      </c>
      <c r="I16" s="18"/>
      <c r="J16" s="18"/>
      <c r="K16" s="18"/>
      <c r="L16" s="18"/>
      <c r="M16" s="18"/>
      <c r="N16" s="18"/>
      <c r="O16" s="19"/>
      <c r="P16" s="71">
        <f t="shared" si="1"/>
        <v>0</v>
      </c>
    </row>
    <row r="17" ht="15.75" customHeight="1">
      <c r="A17" s="40" t="s">
        <v>151</v>
      </c>
      <c r="B17" s="41" t="s">
        <v>433</v>
      </c>
      <c r="C17" s="102" t="s">
        <v>10</v>
      </c>
      <c r="D17" s="102"/>
      <c r="E17" s="102"/>
      <c r="F17" s="102"/>
      <c r="G17" s="102"/>
      <c r="H17" s="76" t="s">
        <v>81</v>
      </c>
      <c r="I17" s="18"/>
      <c r="J17" s="18"/>
      <c r="K17" s="18"/>
      <c r="L17" s="18"/>
      <c r="M17" s="18"/>
      <c r="N17" s="18"/>
      <c r="O17" s="19"/>
      <c r="P17" s="71">
        <f>sum(P6:P16)</f>
        <v>22</v>
      </c>
    </row>
    <row r="18" ht="15.75" customHeight="1">
      <c r="A18" s="40" t="s">
        <v>151</v>
      </c>
      <c r="B18" s="41" t="s">
        <v>434</v>
      </c>
      <c r="C18" s="102" t="s">
        <v>98</v>
      </c>
      <c r="D18" s="102"/>
      <c r="E18" s="102"/>
      <c r="F18" s="102"/>
      <c r="G18" s="102"/>
      <c r="H18" s="78"/>
      <c r="I18" s="79" t="s">
        <v>83</v>
      </c>
      <c r="J18" s="80" t="s">
        <v>84</v>
      </c>
      <c r="K18" s="81"/>
      <c r="L18" s="82"/>
      <c r="M18" s="82"/>
      <c r="N18" s="82"/>
      <c r="O18" s="82"/>
      <c r="P18" s="82"/>
    </row>
    <row r="19" ht="15.75" customHeight="1">
      <c r="A19" s="40" t="s">
        <v>151</v>
      </c>
      <c r="B19" s="41" t="s">
        <v>435</v>
      </c>
      <c r="C19" s="102" t="s">
        <v>96</v>
      </c>
      <c r="D19" s="102"/>
      <c r="E19" s="102"/>
      <c r="F19" s="102"/>
      <c r="G19" s="102"/>
      <c r="H19" s="83" t="s">
        <v>4</v>
      </c>
      <c r="I19" s="79">
        <f>countif(D:D,"o")</f>
        <v>1</v>
      </c>
      <c r="J19" s="79">
        <f>countif(D:D,"x")</f>
        <v>6</v>
      </c>
      <c r="K19" s="81"/>
      <c r="L19" s="82"/>
      <c r="M19" s="82"/>
      <c r="N19" s="82"/>
      <c r="O19" s="82"/>
      <c r="P19" s="82"/>
    </row>
    <row r="20" ht="15.75" customHeight="1">
      <c r="A20" s="40" t="s">
        <v>120</v>
      </c>
      <c r="B20" s="41" t="s">
        <v>436</v>
      </c>
      <c r="C20" s="102" t="s">
        <v>94</v>
      </c>
      <c r="D20" s="102"/>
      <c r="E20" s="102"/>
      <c r="F20" s="102"/>
      <c r="G20" s="102"/>
      <c r="H20" s="83" t="s">
        <v>5</v>
      </c>
      <c r="I20" s="79">
        <f>countif(E:E,"o")</f>
        <v>0</v>
      </c>
      <c r="J20" s="79">
        <f>countif(E:E,"x")</f>
        <v>7</v>
      </c>
      <c r="K20" s="82"/>
      <c r="L20" s="82"/>
      <c r="M20" s="82"/>
      <c r="N20" s="82"/>
      <c r="O20" s="82"/>
      <c r="P20" s="82"/>
    </row>
    <row r="21" ht="15.75" customHeight="1">
      <c r="A21" s="40" t="s">
        <v>120</v>
      </c>
      <c r="B21" s="41" t="s">
        <v>437</v>
      </c>
      <c r="C21" s="102" t="s">
        <v>15</v>
      </c>
      <c r="D21" s="103"/>
      <c r="E21" s="87"/>
      <c r="F21" s="87"/>
      <c r="G21" s="103"/>
      <c r="H21" s="83" t="s">
        <v>6</v>
      </c>
      <c r="I21" s="79">
        <f>countif(F:F,"o")</f>
        <v>0</v>
      </c>
      <c r="J21" s="79">
        <f>countif(F:F,"x")</f>
        <v>7</v>
      </c>
      <c r="K21" s="82"/>
      <c r="L21" s="82"/>
      <c r="M21" s="82"/>
      <c r="N21" s="82"/>
      <c r="O21" s="82"/>
      <c r="P21" s="82"/>
    </row>
    <row r="22" ht="15.75" customHeight="1">
      <c r="A22" s="40" t="s">
        <v>120</v>
      </c>
      <c r="B22" s="41" t="s">
        <v>438</v>
      </c>
      <c r="C22" s="102" t="s">
        <v>94</v>
      </c>
      <c r="D22" s="103"/>
      <c r="E22" s="87"/>
      <c r="F22" s="87"/>
      <c r="G22" s="103"/>
      <c r="H22" s="85" t="s">
        <v>7</v>
      </c>
      <c r="I22" s="79">
        <f>countif(G:G,"o")</f>
        <v>1</v>
      </c>
      <c r="J22" s="79">
        <f>countif(G:G,"x")</f>
        <v>7</v>
      </c>
      <c r="K22" s="82"/>
      <c r="L22" s="82"/>
      <c r="M22" s="82"/>
      <c r="N22" s="82"/>
      <c r="O22" s="82"/>
      <c r="P22" s="82"/>
    </row>
    <row r="23" ht="15.75" customHeight="1">
      <c r="A23" s="40" t="s">
        <v>120</v>
      </c>
      <c r="B23" s="41" t="s">
        <v>439</v>
      </c>
      <c r="C23" s="102" t="s">
        <v>98</v>
      </c>
      <c r="D23" s="103"/>
      <c r="E23" s="87"/>
      <c r="F23" s="103"/>
      <c r="G23" s="103"/>
      <c r="H23" s="86"/>
      <c r="I23" s="87"/>
      <c r="J23" s="87"/>
      <c r="K23" s="62"/>
      <c r="L23" s="62"/>
      <c r="M23" s="62"/>
      <c r="N23" s="62"/>
      <c r="O23" s="62"/>
      <c r="P23" s="62"/>
    </row>
    <row r="24" ht="15.75" customHeight="1">
      <c r="A24" s="40" t="s">
        <v>120</v>
      </c>
      <c r="B24" s="41" t="s">
        <v>440</v>
      </c>
      <c r="C24" s="29" t="s">
        <v>80</v>
      </c>
      <c r="D24" s="8"/>
      <c r="E24" s="8"/>
      <c r="F24" s="8"/>
      <c r="G24" s="8"/>
    </row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</sheetData>
  <mergeCells count="3">
    <mergeCell ref="A1:G1"/>
    <mergeCell ref="H16:O16"/>
    <mergeCell ref="H17:O17"/>
  </mergeCells>
  <printOptions/>
  <pageMargins bottom="1.0" footer="0.0" header="0.0" left="0.75" right="0.75" top="1.0"/>
  <pageSetup orientation="landscape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6.0"/>
    <col customWidth="1" min="2" max="2" width="30.43"/>
    <col customWidth="1" min="3" max="3" width="26.43"/>
    <col customWidth="1" min="4" max="6" width="8.71"/>
    <col customWidth="1" min="7" max="7" width="11.0"/>
    <col customWidth="1" min="8" max="8" width="18.29"/>
    <col customWidth="1" min="9" max="9" width="8.71"/>
    <col customWidth="1" min="10" max="10" width="13.43"/>
    <col customWidth="1" min="11" max="22" width="8.71"/>
  </cols>
  <sheetData>
    <row r="1" ht="15.75" customHeight="1">
      <c r="A1" s="61" t="s">
        <v>441</v>
      </c>
      <c r="B1" s="2"/>
      <c r="C1" s="2"/>
      <c r="D1" s="2"/>
      <c r="E1" s="2"/>
      <c r="F1" s="2"/>
      <c r="G1" s="3"/>
      <c r="H1" s="62"/>
      <c r="I1" s="62"/>
      <c r="J1" s="62"/>
      <c r="K1" s="62"/>
      <c r="L1" s="62"/>
      <c r="M1" s="62"/>
      <c r="N1" s="62"/>
      <c r="O1" s="62"/>
      <c r="P1" s="62"/>
      <c r="Q1" s="5"/>
      <c r="R1" s="5"/>
      <c r="S1" s="5"/>
      <c r="T1" s="5"/>
      <c r="U1" s="5"/>
      <c r="V1" s="5"/>
    </row>
    <row r="2" ht="15.75" customHeight="1">
      <c r="A2" s="63" t="s">
        <v>1</v>
      </c>
      <c r="B2" s="64" t="s">
        <v>2</v>
      </c>
      <c r="C2" s="65" t="s">
        <v>3</v>
      </c>
      <c r="D2" s="66" t="s">
        <v>4</v>
      </c>
      <c r="E2" s="66" t="s">
        <v>5</v>
      </c>
      <c r="F2" s="66" t="s">
        <v>6</v>
      </c>
      <c r="G2" s="67" t="s">
        <v>7</v>
      </c>
      <c r="H2" s="62"/>
      <c r="I2" s="62"/>
      <c r="J2" s="62"/>
      <c r="K2" s="62"/>
      <c r="L2" s="62"/>
      <c r="M2" s="62"/>
      <c r="N2" s="62"/>
      <c r="O2" s="62"/>
      <c r="P2" s="62"/>
      <c r="Q2" s="5"/>
      <c r="R2" s="5"/>
      <c r="S2" s="5"/>
      <c r="T2" s="5"/>
      <c r="U2" s="5"/>
      <c r="V2" s="5"/>
    </row>
    <row r="3" ht="15.75" customHeight="1">
      <c r="A3" s="56" t="s">
        <v>442</v>
      </c>
      <c r="B3" s="57" t="s">
        <v>443</v>
      </c>
      <c r="C3" s="9" t="s">
        <v>80</v>
      </c>
      <c r="D3" s="9" t="s">
        <v>11</v>
      </c>
      <c r="E3" s="9" t="s">
        <v>11</v>
      </c>
      <c r="F3" s="9" t="s">
        <v>11</v>
      </c>
      <c r="G3" s="9" t="s">
        <v>11</v>
      </c>
      <c r="H3" s="62"/>
      <c r="I3" s="62"/>
      <c r="J3" s="62"/>
      <c r="K3" s="62"/>
      <c r="L3" s="62"/>
      <c r="M3" s="62"/>
      <c r="N3" s="62"/>
      <c r="O3" s="62"/>
      <c r="P3" s="62"/>
      <c r="Q3" s="5"/>
      <c r="R3" s="5"/>
      <c r="S3" s="5"/>
      <c r="T3" s="5"/>
      <c r="U3" s="5"/>
      <c r="V3" s="5"/>
    </row>
    <row r="4" ht="15.75" customHeight="1">
      <c r="A4" s="56" t="s">
        <v>279</v>
      </c>
      <c r="B4" s="57" t="s">
        <v>444</v>
      </c>
      <c r="C4" s="9" t="s">
        <v>94</v>
      </c>
      <c r="D4" s="9" t="s">
        <v>11</v>
      </c>
      <c r="E4" s="9" t="s">
        <v>11</v>
      </c>
      <c r="F4" s="9" t="s">
        <v>11</v>
      </c>
      <c r="G4" s="9" t="s">
        <v>11</v>
      </c>
      <c r="H4" s="68"/>
      <c r="I4" s="68"/>
      <c r="J4" s="68"/>
      <c r="K4" s="68"/>
      <c r="L4" s="68"/>
      <c r="M4" s="68"/>
      <c r="N4" s="68"/>
      <c r="O4" s="68"/>
      <c r="P4" s="68"/>
      <c r="Q4" s="5"/>
      <c r="R4" s="5"/>
      <c r="S4" s="5"/>
      <c r="T4" s="5"/>
      <c r="U4" s="5"/>
      <c r="V4" s="5"/>
    </row>
    <row r="5" ht="15.75" customHeight="1">
      <c r="A5" s="56" t="s">
        <v>445</v>
      </c>
      <c r="B5" s="57" t="s">
        <v>446</v>
      </c>
      <c r="C5" s="9" t="s">
        <v>94</v>
      </c>
      <c r="D5" s="9" t="s">
        <v>11</v>
      </c>
      <c r="E5" s="9" t="s">
        <v>11</v>
      </c>
      <c r="F5" s="9" t="s">
        <v>11</v>
      </c>
      <c r="G5" s="9" t="s">
        <v>11</v>
      </c>
      <c r="H5" s="69" t="s">
        <v>16</v>
      </c>
      <c r="I5" s="69" t="s">
        <v>17</v>
      </c>
      <c r="J5" s="69" t="s">
        <v>18</v>
      </c>
      <c r="K5" s="69" t="s">
        <v>17</v>
      </c>
      <c r="L5" s="69" t="s">
        <v>19</v>
      </c>
      <c r="M5" s="69" t="s">
        <v>17</v>
      </c>
      <c r="N5" s="69" t="s">
        <v>20</v>
      </c>
      <c r="O5" s="69" t="s">
        <v>17</v>
      </c>
      <c r="P5" s="70" t="s">
        <v>21</v>
      </c>
      <c r="Q5" s="5"/>
      <c r="R5" s="5"/>
      <c r="S5" s="5"/>
      <c r="T5" s="5"/>
      <c r="U5" s="5"/>
      <c r="V5" s="5"/>
    </row>
    <row r="6" ht="15.75" customHeight="1">
      <c r="A6" s="56" t="s">
        <v>447</v>
      </c>
      <c r="B6" s="57" t="s">
        <v>448</v>
      </c>
      <c r="C6" s="9" t="s">
        <v>98</v>
      </c>
      <c r="D6" s="9" t="s">
        <v>11</v>
      </c>
      <c r="E6" s="9" t="s">
        <v>11</v>
      </c>
      <c r="F6" s="9" t="s">
        <v>11</v>
      </c>
      <c r="G6" s="9" t="s">
        <v>11</v>
      </c>
      <c r="H6" s="71" t="s">
        <v>23</v>
      </c>
      <c r="I6" s="70">
        <f>countif(C:C,"a1")</f>
        <v>0</v>
      </c>
      <c r="J6" s="71" t="s">
        <v>24</v>
      </c>
      <c r="K6" s="14">
        <f>countif(C:C,"a2")</f>
        <v>0</v>
      </c>
      <c r="L6" s="71" t="s">
        <v>25</v>
      </c>
      <c r="M6" s="70">
        <f>countif(C:C,"a3")</f>
        <v>1</v>
      </c>
      <c r="N6" s="71" t="s">
        <v>26</v>
      </c>
      <c r="O6" s="70">
        <f>countif(C:C,"a4")</f>
        <v>0</v>
      </c>
      <c r="P6" s="70">
        <f t="shared" ref="P6:P16" si="1">sum(I6,K6,M6,O6)</f>
        <v>1</v>
      </c>
      <c r="Q6" s="5"/>
      <c r="R6" s="5"/>
      <c r="S6" s="5"/>
      <c r="T6" s="5"/>
      <c r="U6" s="5"/>
      <c r="V6" s="5"/>
    </row>
    <row r="7" ht="15.75" customHeight="1">
      <c r="A7" s="56" t="s">
        <v>447</v>
      </c>
      <c r="B7" s="57" t="s">
        <v>449</v>
      </c>
      <c r="C7" s="9" t="s">
        <v>98</v>
      </c>
      <c r="D7" s="9" t="s">
        <v>11</v>
      </c>
      <c r="E7" s="9" t="s">
        <v>11</v>
      </c>
      <c r="F7" s="9" t="s">
        <v>11</v>
      </c>
      <c r="G7" s="9" t="s">
        <v>11</v>
      </c>
      <c r="H7" s="71" t="s">
        <v>29</v>
      </c>
      <c r="I7" s="70">
        <f>countif(C:C,"b1")</f>
        <v>1</v>
      </c>
      <c r="J7" s="71" t="s">
        <v>30</v>
      </c>
      <c r="K7" s="70">
        <f>countif(C:C,"b2")</f>
        <v>0</v>
      </c>
      <c r="L7" s="71" t="s">
        <v>31</v>
      </c>
      <c r="M7" s="70">
        <f>countif(C:C,"b3")</f>
        <v>0</v>
      </c>
      <c r="N7" s="71" t="s">
        <v>32</v>
      </c>
      <c r="O7" s="70">
        <f>countif(C:C,"b4")</f>
        <v>0</v>
      </c>
      <c r="P7" s="70">
        <f t="shared" si="1"/>
        <v>1</v>
      </c>
      <c r="Q7" s="5"/>
      <c r="R7" s="5"/>
      <c r="S7" s="5"/>
      <c r="T7" s="5"/>
      <c r="U7" s="5"/>
      <c r="V7" s="5"/>
    </row>
    <row r="8" ht="15.75" customHeight="1">
      <c r="A8" s="56" t="s">
        <v>447</v>
      </c>
      <c r="B8" s="57" t="s">
        <v>450</v>
      </c>
      <c r="C8" s="9" t="s">
        <v>94</v>
      </c>
      <c r="D8" s="9" t="s">
        <v>11</v>
      </c>
      <c r="E8" s="9" t="s">
        <v>11</v>
      </c>
      <c r="F8" s="9" t="s">
        <v>11</v>
      </c>
      <c r="G8" s="9" t="s">
        <v>11</v>
      </c>
      <c r="H8" s="71" t="s">
        <v>34</v>
      </c>
      <c r="I8" s="70">
        <f>countif(C:C,"c1")</f>
        <v>0</v>
      </c>
      <c r="J8" s="71" t="s">
        <v>35</v>
      </c>
      <c r="K8" s="70">
        <v>0.0</v>
      </c>
      <c r="L8" s="71" t="s">
        <v>36</v>
      </c>
      <c r="M8" s="70">
        <f>countif(C:C,"c3")</f>
        <v>0</v>
      </c>
      <c r="N8" s="71" t="s">
        <v>37</v>
      </c>
      <c r="O8" s="70">
        <f>countif(C:C,"c4")</f>
        <v>0</v>
      </c>
      <c r="P8" s="70">
        <f t="shared" si="1"/>
        <v>0</v>
      </c>
      <c r="Q8" s="5"/>
      <c r="R8" s="5"/>
      <c r="S8" s="5"/>
      <c r="T8" s="5"/>
      <c r="U8" s="5"/>
      <c r="V8" s="5"/>
    </row>
    <row r="9" ht="15.75" customHeight="1">
      <c r="A9" s="56" t="s">
        <v>447</v>
      </c>
      <c r="B9" s="57" t="s">
        <v>451</v>
      </c>
      <c r="C9" s="9" t="s">
        <v>98</v>
      </c>
      <c r="D9" s="9" t="s">
        <v>11</v>
      </c>
      <c r="E9" s="9" t="s">
        <v>11</v>
      </c>
      <c r="F9" s="9" t="s">
        <v>11</v>
      </c>
      <c r="G9" s="9" t="s">
        <v>11</v>
      </c>
      <c r="H9" s="71" t="s">
        <v>40</v>
      </c>
      <c r="I9" s="14">
        <f>countif(C:C,"d1")</f>
        <v>5</v>
      </c>
      <c r="J9" s="71" t="s">
        <v>41</v>
      </c>
      <c r="K9" s="70">
        <f>countif(C:C,"d2")</f>
        <v>4</v>
      </c>
      <c r="L9" s="71" t="s">
        <v>42</v>
      </c>
      <c r="M9" s="70">
        <f>countif(C:C,"d3")</f>
        <v>0</v>
      </c>
      <c r="N9" s="71" t="s">
        <v>43</v>
      </c>
      <c r="O9" s="70">
        <f>countif(C:C,"d4")</f>
        <v>0</v>
      </c>
      <c r="P9" s="70">
        <f t="shared" si="1"/>
        <v>9</v>
      </c>
      <c r="Q9" s="5"/>
      <c r="R9" s="5"/>
      <c r="S9" s="5"/>
      <c r="T9" s="5"/>
      <c r="U9" s="5"/>
      <c r="V9" s="5"/>
    </row>
    <row r="10" ht="15.75" customHeight="1">
      <c r="A10" s="56" t="s">
        <v>447</v>
      </c>
      <c r="B10" s="57" t="s">
        <v>452</v>
      </c>
      <c r="C10" s="9" t="s">
        <v>98</v>
      </c>
      <c r="D10" s="9"/>
      <c r="E10" s="9"/>
      <c r="F10" s="9"/>
      <c r="G10" s="9"/>
      <c r="H10" s="71" t="s">
        <v>45</v>
      </c>
      <c r="I10" s="71">
        <f>countif(C:C,"e1")</f>
        <v>0</v>
      </c>
      <c r="J10" s="71" t="s">
        <v>46</v>
      </c>
      <c r="K10" s="71">
        <f>countif(C:C,"e2")</f>
        <v>0</v>
      </c>
      <c r="L10" s="71" t="s">
        <v>47</v>
      </c>
      <c r="M10" s="71">
        <f>countif(C:C,"e3")</f>
        <v>0</v>
      </c>
      <c r="N10" s="71" t="s">
        <v>48</v>
      </c>
      <c r="O10" s="71">
        <f>countif(C:C,"e4")</f>
        <v>0</v>
      </c>
      <c r="P10" s="71">
        <f t="shared" si="1"/>
        <v>0</v>
      </c>
      <c r="Q10" s="5"/>
      <c r="R10" s="5"/>
      <c r="S10" s="5"/>
      <c r="T10" s="5"/>
      <c r="U10" s="5"/>
      <c r="V10" s="5"/>
    </row>
    <row r="11" ht="15.75" customHeight="1">
      <c r="A11" s="56" t="s">
        <v>453</v>
      </c>
      <c r="B11" s="57" t="s">
        <v>454</v>
      </c>
      <c r="C11" s="9" t="s">
        <v>94</v>
      </c>
      <c r="D11" s="9"/>
      <c r="E11" s="9"/>
      <c r="F11" s="9"/>
      <c r="G11" s="9"/>
      <c r="H11" s="71" t="s">
        <v>51</v>
      </c>
      <c r="I11" s="15">
        <f>countif(C:C,"f1")</f>
        <v>1</v>
      </c>
      <c r="J11" s="71" t="s">
        <v>52</v>
      </c>
      <c r="K11" s="71">
        <f>countif(C:C,"f2")</f>
        <v>0</v>
      </c>
      <c r="L11" s="71" t="s">
        <v>53</v>
      </c>
      <c r="M11" s="71">
        <f>countif(C:C,"f3")</f>
        <v>0</v>
      </c>
      <c r="N11" s="71" t="s">
        <v>54</v>
      </c>
      <c r="O11" s="71">
        <f>countif(C:C,"f4")</f>
        <v>0</v>
      </c>
      <c r="P11" s="71">
        <f t="shared" si="1"/>
        <v>1</v>
      </c>
      <c r="Q11" s="5"/>
      <c r="R11" s="5"/>
      <c r="S11" s="5"/>
      <c r="T11" s="5"/>
      <c r="U11" s="5"/>
      <c r="V11" s="5"/>
    </row>
    <row r="12" ht="15.75" customHeight="1">
      <c r="A12" s="56" t="s">
        <v>455</v>
      </c>
      <c r="B12" s="57" t="s">
        <v>456</v>
      </c>
      <c r="C12" s="9" t="s">
        <v>10</v>
      </c>
      <c r="D12" s="9"/>
      <c r="E12" s="9"/>
      <c r="F12" s="9"/>
      <c r="G12" s="9"/>
      <c r="H12" s="71" t="s">
        <v>56</v>
      </c>
      <c r="I12" s="71">
        <f>countif(C:C,"g1")</f>
        <v>0</v>
      </c>
      <c r="J12" s="71" t="s">
        <v>57</v>
      </c>
      <c r="K12" s="71">
        <f>countif(C:C,"g2")</f>
        <v>0</v>
      </c>
      <c r="L12" s="71" t="s">
        <v>58</v>
      </c>
      <c r="M12" s="71">
        <f>countif(C:C,"g3")</f>
        <v>0</v>
      </c>
      <c r="N12" s="71" t="s">
        <v>59</v>
      </c>
      <c r="O12" s="71">
        <f>countif(C:C,"g4")</f>
        <v>0</v>
      </c>
      <c r="P12" s="71">
        <f t="shared" si="1"/>
        <v>0</v>
      </c>
      <c r="Q12" s="5"/>
      <c r="R12" s="5"/>
      <c r="S12" s="5"/>
      <c r="T12" s="5"/>
      <c r="U12" s="5"/>
      <c r="V12" s="5"/>
    </row>
    <row r="13" ht="15.75" customHeight="1">
      <c r="A13" s="56" t="s">
        <v>457</v>
      </c>
      <c r="B13" s="57" t="s">
        <v>458</v>
      </c>
      <c r="C13" s="9" t="s">
        <v>104</v>
      </c>
      <c r="D13" s="9"/>
      <c r="E13" s="9"/>
      <c r="F13" s="9"/>
      <c r="G13" s="9"/>
      <c r="H13" s="71" t="s">
        <v>61</v>
      </c>
      <c r="I13" s="71">
        <f>countif(C:C,"h1")</f>
        <v>0</v>
      </c>
      <c r="J13" s="71" t="s">
        <v>62</v>
      </c>
      <c r="K13" s="71">
        <f>countif(C:C,"h2")</f>
        <v>1</v>
      </c>
      <c r="L13" s="71" t="s">
        <v>63</v>
      </c>
      <c r="M13" s="71">
        <f>countif(C:C,"h3")</f>
        <v>0</v>
      </c>
      <c r="N13" s="71" t="s">
        <v>64</v>
      </c>
      <c r="O13" s="71">
        <f>countif(C:C,"h4")</f>
        <v>0</v>
      </c>
      <c r="P13" s="71">
        <f t="shared" si="1"/>
        <v>1</v>
      </c>
      <c r="Q13" s="5"/>
      <c r="R13" s="5"/>
      <c r="S13" s="5"/>
      <c r="T13" s="5"/>
      <c r="U13" s="5"/>
      <c r="V13" s="5"/>
    </row>
    <row r="14" ht="15.75" customHeight="1">
      <c r="A14" s="56" t="s">
        <v>277</v>
      </c>
      <c r="B14" s="57" t="s">
        <v>459</v>
      </c>
      <c r="C14" s="9" t="s">
        <v>94</v>
      </c>
      <c r="D14" s="9"/>
      <c r="E14" s="9"/>
      <c r="F14" s="9"/>
      <c r="G14" s="9"/>
      <c r="H14" s="72" t="s">
        <v>66</v>
      </c>
      <c r="I14" s="71">
        <f>countif(C:C,"i1")</f>
        <v>0</v>
      </c>
      <c r="J14" s="72" t="s">
        <v>67</v>
      </c>
      <c r="K14" s="71">
        <f>countif(C:C,"i2")</f>
        <v>0</v>
      </c>
      <c r="L14" s="72" t="s">
        <v>68</v>
      </c>
      <c r="M14" s="71">
        <f>countif(C:C,"i3")</f>
        <v>0</v>
      </c>
      <c r="N14" s="72" t="s">
        <v>69</v>
      </c>
      <c r="O14" s="71">
        <f>countif(C:C,"i4")</f>
        <v>0</v>
      </c>
      <c r="P14" s="71">
        <f t="shared" si="1"/>
        <v>0</v>
      </c>
      <c r="Q14" s="5"/>
      <c r="R14" s="5"/>
      <c r="S14" s="5"/>
      <c r="T14" s="5"/>
      <c r="U14" s="5"/>
      <c r="V14" s="5"/>
    </row>
    <row r="15" ht="15.75" customHeight="1">
      <c r="A15" s="104" t="s">
        <v>460</v>
      </c>
      <c r="B15" s="89" t="s">
        <v>461</v>
      </c>
      <c r="C15" s="105" t="s">
        <v>171</v>
      </c>
      <c r="D15" s="105"/>
      <c r="E15" s="105"/>
      <c r="F15" s="105"/>
      <c r="G15" s="105"/>
      <c r="H15" s="72" t="s">
        <v>73</v>
      </c>
      <c r="I15" s="71">
        <f>countif(C:C,"j1")</f>
        <v>0</v>
      </c>
      <c r="J15" s="72" t="s">
        <v>74</v>
      </c>
      <c r="K15" s="71">
        <f>countif(C:C,"j2")</f>
        <v>0</v>
      </c>
      <c r="L15" s="72" t="s">
        <v>75</v>
      </c>
      <c r="M15" s="71">
        <f>countif(C:C,"j3")</f>
        <v>0</v>
      </c>
      <c r="N15" s="72" t="s">
        <v>76</v>
      </c>
      <c r="O15" s="71">
        <f>countif(C:C,"j4")</f>
        <v>0</v>
      </c>
      <c r="P15" s="71">
        <f t="shared" si="1"/>
        <v>0</v>
      </c>
      <c r="Q15" s="5"/>
      <c r="R15" s="5"/>
      <c r="S15" s="5"/>
      <c r="T15" s="5"/>
      <c r="U15" s="5"/>
      <c r="V15" s="5"/>
    </row>
    <row r="16" ht="15.75" customHeight="1">
      <c r="A16" s="45"/>
      <c r="B16" s="46"/>
      <c r="C16" s="106"/>
      <c r="D16" s="106"/>
      <c r="E16" s="106"/>
      <c r="F16" s="106"/>
      <c r="G16" s="107"/>
      <c r="H16" s="75" t="s">
        <v>78</v>
      </c>
      <c r="I16" s="18"/>
      <c r="J16" s="18"/>
      <c r="K16" s="18"/>
      <c r="L16" s="18"/>
      <c r="M16" s="18"/>
      <c r="N16" s="18"/>
      <c r="O16" s="19"/>
      <c r="P16" s="71">
        <f t="shared" si="1"/>
        <v>0</v>
      </c>
      <c r="Q16" s="5"/>
      <c r="R16" s="5"/>
      <c r="S16" s="5"/>
      <c r="T16" s="5"/>
      <c r="U16" s="5"/>
      <c r="V16" s="5"/>
    </row>
    <row r="17" ht="15.75" customHeight="1">
      <c r="A17" s="50"/>
      <c r="B17" s="51"/>
      <c r="C17" s="73"/>
      <c r="D17" s="73"/>
      <c r="E17" s="73"/>
      <c r="F17" s="73"/>
      <c r="G17" s="74"/>
      <c r="H17" s="76" t="s">
        <v>81</v>
      </c>
      <c r="I17" s="18"/>
      <c r="J17" s="18"/>
      <c r="K17" s="18"/>
      <c r="L17" s="18"/>
      <c r="M17" s="18"/>
      <c r="N17" s="18"/>
      <c r="O17" s="19"/>
      <c r="P17" s="71">
        <f>sum(P6:P16)</f>
        <v>13</v>
      </c>
      <c r="Q17" s="5"/>
      <c r="R17" s="5"/>
      <c r="S17" s="5"/>
      <c r="T17" s="5"/>
      <c r="U17" s="5"/>
      <c r="V17" s="5"/>
    </row>
    <row r="18" ht="15.75" customHeight="1">
      <c r="A18" s="50"/>
      <c r="B18" s="51"/>
      <c r="C18" s="77"/>
      <c r="D18" s="73"/>
      <c r="E18" s="73"/>
      <c r="F18" s="73"/>
      <c r="G18" s="74"/>
      <c r="H18" s="78"/>
      <c r="I18" s="79" t="s">
        <v>83</v>
      </c>
      <c r="J18" s="80" t="s">
        <v>84</v>
      </c>
      <c r="K18" s="81"/>
      <c r="L18" s="82"/>
      <c r="M18" s="82"/>
      <c r="N18" s="82"/>
      <c r="O18" s="82"/>
      <c r="P18" s="82"/>
      <c r="Q18" s="5"/>
      <c r="R18" s="5"/>
      <c r="S18" s="5"/>
      <c r="T18" s="5"/>
      <c r="U18" s="5"/>
      <c r="V18" s="5"/>
    </row>
    <row r="19" ht="15.75" customHeight="1">
      <c r="A19" s="50"/>
      <c r="B19" s="51"/>
      <c r="C19" s="73"/>
      <c r="D19" s="73"/>
      <c r="E19" s="73"/>
      <c r="F19" s="73"/>
      <c r="G19" s="74"/>
      <c r="H19" s="83" t="s">
        <v>4</v>
      </c>
      <c r="I19" s="79">
        <f>countif(D:D,"o")</f>
        <v>0</v>
      </c>
      <c r="J19" s="79">
        <f>countif(D:D,"x")</f>
        <v>7</v>
      </c>
      <c r="K19" s="81"/>
      <c r="L19" s="82"/>
      <c r="M19" s="82"/>
      <c r="N19" s="82"/>
      <c r="O19" s="82"/>
      <c r="P19" s="82"/>
      <c r="Q19" s="5"/>
      <c r="R19" s="5"/>
      <c r="S19" s="5"/>
      <c r="T19" s="5"/>
      <c r="U19" s="5"/>
      <c r="V19" s="5"/>
    </row>
    <row r="20" ht="15.75" customHeight="1">
      <c r="A20" s="50"/>
      <c r="B20" s="51"/>
      <c r="C20" s="73"/>
      <c r="D20" s="73"/>
      <c r="E20" s="73"/>
      <c r="F20" s="73"/>
      <c r="G20" s="74"/>
      <c r="H20" s="83" t="s">
        <v>5</v>
      </c>
      <c r="I20" s="79">
        <f>countif(E:E,"o")</f>
        <v>0</v>
      </c>
      <c r="J20" s="79">
        <f>countif(E:E,"x")</f>
        <v>7</v>
      </c>
      <c r="K20" s="82"/>
      <c r="L20" s="82"/>
      <c r="M20" s="82"/>
      <c r="N20" s="82"/>
      <c r="O20" s="82"/>
      <c r="P20" s="82"/>
      <c r="Q20" s="5"/>
      <c r="R20" s="5"/>
      <c r="S20" s="5"/>
      <c r="T20" s="5"/>
      <c r="U20" s="5"/>
      <c r="V20" s="5"/>
    </row>
    <row r="21" ht="15.75" customHeight="1">
      <c r="A21" s="50"/>
      <c r="B21" s="51"/>
      <c r="C21" s="77"/>
      <c r="D21" s="62"/>
      <c r="E21" s="77"/>
      <c r="F21" s="77"/>
      <c r="G21" s="84"/>
      <c r="H21" s="83" t="s">
        <v>6</v>
      </c>
      <c r="I21" s="79">
        <f>countif(F:F,"o")</f>
        <v>0</v>
      </c>
      <c r="J21" s="79">
        <f>countif(F:F,"x")</f>
        <v>7</v>
      </c>
      <c r="K21" s="82"/>
      <c r="L21" s="82"/>
      <c r="M21" s="82"/>
      <c r="N21" s="82"/>
      <c r="O21" s="82"/>
      <c r="P21" s="82"/>
      <c r="Q21" s="5"/>
      <c r="R21" s="5"/>
      <c r="S21" s="5"/>
      <c r="T21" s="5"/>
      <c r="U21" s="5"/>
      <c r="V21" s="5"/>
    </row>
    <row r="22" ht="15.75" customHeight="1">
      <c r="A22" s="50"/>
      <c r="B22" s="51"/>
      <c r="C22" s="73"/>
      <c r="D22" s="62"/>
      <c r="E22" s="77"/>
      <c r="F22" s="77"/>
      <c r="G22" s="84"/>
      <c r="H22" s="85" t="s">
        <v>7</v>
      </c>
      <c r="I22" s="79">
        <f>countif(G:G,"o")</f>
        <v>0</v>
      </c>
      <c r="J22" s="79">
        <f>countif(G:G,"x")</f>
        <v>7</v>
      </c>
      <c r="K22" s="82"/>
      <c r="L22" s="82"/>
      <c r="M22" s="82"/>
      <c r="N22" s="82"/>
      <c r="O22" s="82"/>
      <c r="P22" s="82"/>
      <c r="Q22" s="5"/>
      <c r="R22" s="5"/>
      <c r="S22" s="5"/>
      <c r="T22" s="5"/>
      <c r="U22" s="5"/>
      <c r="V22" s="5"/>
    </row>
    <row r="23" ht="15.75" customHeight="1">
      <c r="A23" s="50"/>
      <c r="B23" s="51"/>
      <c r="C23" s="73"/>
      <c r="D23" s="62"/>
      <c r="E23" s="77"/>
      <c r="F23" s="62"/>
      <c r="G23" s="84"/>
      <c r="H23" s="86"/>
      <c r="I23" s="87"/>
      <c r="J23" s="87"/>
      <c r="K23" s="62"/>
      <c r="L23" s="62"/>
      <c r="M23" s="62"/>
      <c r="N23" s="62"/>
      <c r="O23" s="62"/>
      <c r="P23" s="62"/>
      <c r="Q23" s="5"/>
      <c r="R23" s="5"/>
      <c r="S23" s="5"/>
      <c r="T23" s="5"/>
      <c r="U23" s="5"/>
      <c r="V23" s="5"/>
    </row>
    <row r="24" ht="15.75" customHeight="1">
      <c r="A24" s="50"/>
      <c r="B24" s="51"/>
      <c r="G24" s="88"/>
      <c r="Q24" s="5"/>
      <c r="R24" s="5"/>
      <c r="S24" s="5"/>
      <c r="T24" s="5"/>
      <c r="U24" s="5"/>
      <c r="V24" s="5"/>
    </row>
    <row r="25" ht="15.75" customHeight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</row>
    <row r="26" ht="15.75" customHeight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</row>
    <row r="27" ht="15.75" customHeight="1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</row>
    <row r="28" ht="15.75" customHeight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</row>
    <row r="29" ht="15.75" customHeight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</row>
    <row r="30" ht="15.75" customHeight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</row>
    <row r="31" ht="15.75" customHeight="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</row>
    <row r="32" ht="15.75" customHeight="1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</row>
    <row r="33" ht="15.75" customHeight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</row>
    <row r="34" ht="15.75" customHeight="1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</row>
    <row r="35" ht="15.75" customHeight="1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</row>
    <row r="36" ht="15.75" customHeight="1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</row>
    <row r="37" ht="15.75" customHeight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</row>
    <row r="38" ht="15.75" customHeight="1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</row>
    <row r="39" ht="15.75" customHeight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</row>
    <row r="40" ht="15.75" customHeight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</row>
    <row r="41" ht="15.75" customHeigh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</row>
    <row r="42" ht="15.75" customHeight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</row>
    <row r="43" ht="15.75" customHeight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</row>
    <row r="44" ht="15.75" customHeight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</row>
    <row r="45" ht="15.75" customHeight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</row>
    <row r="46" ht="15.75" customHeight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</row>
    <row r="47" ht="15.75" customHeight="1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</row>
    <row r="48" ht="15.75" customHeight="1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</row>
    <row r="49" ht="15.75" customHeight="1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</row>
    <row r="50" ht="15.75" customHeight="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</row>
    <row r="51" ht="15.75" customHeight="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</row>
    <row r="52" ht="15.75" customHeight="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</row>
    <row r="53" ht="15.75" customHeight="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</row>
    <row r="54" ht="15.75" customHeight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</row>
    <row r="55" ht="15.75" customHeight="1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</row>
    <row r="56" ht="15.75" customHeigh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</row>
    <row r="57" ht="15.75" customHeigh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</row>
    <row r="58" ht="15.75" customHeight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</row>
    <row r="59" ht="15.75" customHeight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</row>
    <row r="60" ht="15.75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</row>
    <row r="61" ht="15.75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</row>
    <row r="62" ht="15.75" customHeigh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</row>
    <row r="63" ht="15.75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</row>
    <row r="64" ht="15.75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</row>
    <row r="65" ht="15.75" customHeigh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</row>
    <row r="66" ht="15.75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</row>
    <row r="67" ht="15.75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</row>
    <row r="68" ht="15.75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</row>
    <row r="69" ht="15.75" customHeigh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</row>
    <row r="70" ht="15.75" customHeigh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</row>
    <row r="71" ht="15.75" customHeigh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</row>
    <row r="72" ht="15.75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</row>
    <row r="73" ht="15.75" customHeigh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</row>
    <row r="74" ht="15.75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</row>
    <row r="75" ht="15.75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</row>
    <row r="76" ht="15.75" customHeigh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</row>
    <row r="77" ht="15.75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</row>
    <row r="78" ht="15.75" customHeight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</row>
    <row r="79" ht="15.75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</row>
    <row r="80" ht="15.75" customHeigh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</row>
    <row r="81" ht="15.75" customHeigh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</row>
    <row r="82" ht="15.75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</row>
    <row r="83" ht="15.75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</row>
    <row r="84" ht="15.75" customHeigh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</row>
    <row r="85" ht="15.75" customHeight="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</row>
    <row r="86" ht="15.75" customHeight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</row>
    <row r="87" ht="15.75" customHeigh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</row>
    <row r="88" ht="15.75" customHeigh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</row>
    <row r="89" ht="15.75" customHeight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</row>
    <row r="90" ht="15.75" customHeight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</row>
    <row r="91" ht="15.75" customHeight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</row>
    <row r="92" ht="15.75" customHeigh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</row>
    <row r="93" ht="15.75" customHeigh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</row>
    <row r="94" ht="15.75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</row>
    <row r="95" ht="15.75" customHeigh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</row>
    <row r="96" ht="15.75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</row>
    <row r="97" ht="15.75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</row>
    <row r="98" ht="15.75" customHeigh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</row>
    <row r="99" ht="15.75" customHeigh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</row>
    <row r="100" ht="15.75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</row>
    <row r="101" ht="15.75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</row>
    <row r="102" ht="15.75" customHeigh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</row>
    <row r="103" ht="15.75" customHeigh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</row>
    <row r="104" ht="15.75" customHeigh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</row>
    <row r="105" ht="15.75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</row>
    <row r="106" ht="15.75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</row>
    <row r="107" ht="15.75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</row>
    <row r="108" ht="15.75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</row>
    <row r="109" ht="15.75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</row>
    <row r="110" ht="15.75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</row>
    <row r="111" ht="15.75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</row>
    <row r="112" ht="15.75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</row>
    <row r="113" ht="15.75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</row>
    <row r="114" ht="15.7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</row>
    <row r="115" ht="15.75" customHeigh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</row>
    <row r="116" ht="15.7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</row>
    <row r="117" ht="15.7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</row>
    <row r="118" ht="15.7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</row>
    <row r="119" ht="15.7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</row>
    <row r="120" ht="15.7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</row>
    <row r="121" ht="15.7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</row>
    <row r="122" ht="15.75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</row>
    <row r="123" ht="15.7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</row>
    <row r="124" ht="15.7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</row>
    <row r="125" ht="15.75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</row>
    <row r="126" ht="15.75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</row>
    <row r="127" ht="15.75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</row>
    <row r="128" ht="15.75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</row>
    <row r="129" ht="15.75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</row>
    <row r="130" ht="15.75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</row>
    <row r="131" ht="15.75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</row>
    <row r="132" ht="15.75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</row>
    <row r="133" ht="15.75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</row>
    <row r="134" ht="15.75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</row>
    <row r="135" ht="15.75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</row>
    <row r="136" ht="15.75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</row>
    <row r="137" ht="15.75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</row>
    <row r="138" ht="15.75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</row>
    <row r="139" ht="15.75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</row>
    <row r="140" ht="15.75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</row>
    <row r="141" ht="15.75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</row>
    <row r="142" ht="15.75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</row>
    <row r="143" ht="15.75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</row>
    <row r="144" ht="15.75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</row>
    <row r="145" ht="15.75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</row>
    <row r="146" ht="15.7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</row>
    <row r="147" ht="15.75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</row>
    <row r="148" ht="15.75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</row>
    <row r="149" ht="15.75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</row>
    <row r="150" ht="15.75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</row>
    <row r="151" ht="15.75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</row>
    <row r="152" ht="15.75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</row>
    <row r="153" ht="15.75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</row>
    <row r="154" ht="15.7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</row>
    <row r="155" ht="15.75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</row>
    <row r="156" ht="15.75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</row>
    <row r="157" ht="15.75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</row>
    <row r="158" ht="15.75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</row>
    <row r="159" ht="15.75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</row>
    <row r="160" ht="15.75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</row>
    <row r="161" ht="15.75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</row>
    <row r="162" ht="15.75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</row>
    <row r="163" ht="15.7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</row>
    <row r="164" ht="15.75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</row>
    <row r="165" ht="15.7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</row>
    <row r="166" ht="15.75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</row>
    <row r="167" ht="15.75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</row>
    <row r="168" ht="15.75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</row>
    <row r="169" ht="15.75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</row>
    <row r="170" ht="15.75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</row>
    <row r="171" ht="15.75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</row>
    <row r="172" ht="15.75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</row>
    <row r="173" ht="15.75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</row>
    <row r="174" ht="15.75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</row>
    <row r="175" ht="15.75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</row>
    <row r="176" ht="15.75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</row>
    <row r="177" ht="15.75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</row>
    <row r="178" ht="15.75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</row>
    <row r="179" ht="15.75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</row>
    <row r="180" ht="15.75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</row>
    <row r="181" ht="15.75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</row>
    <row r="182" ht="15.7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</row>
    <row r="183" ht="15.75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</row>
    <row r="184" ht="15.75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</row>
    <row r="185" ht="15.7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</row>
    <row r="186" ht="15.7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</row>
    <row r="187" ht="15.7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</row>
    <row r="188" ht="15.7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</row>
    <row r="189" ht="15.7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</row>
    <row r="190" ht="15.7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</row>
    <row r="191" ht="15.7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</row>
    <row r="192" ht="15.7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</row>
    <row r="193" ht="15.7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</row>
    <row r="194" ht="15.7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</row>
    <row r="195" ht="15.7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</row>
    <row r="196" ht="15.7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</row>
    <row r="197" ht="15.7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</row>
    <row r="198" ht="15.7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</row>
    <row r="199" ht="15.7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</row>
    <row r="200" ht="15.7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</row>
    <row r="201" ht="15.7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</row>
    <row r="202" ht="15.7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</row>
    <row r="203" ht="15.7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</row>
    <row r="204" ht="15.7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</row>
    <row r="205" ht="15.7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</row>
    <row r="206" ht="15.7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</row>
    <row r="207" ht="15.7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</row>
    <row r="208" ht="15.7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</row>
    <row r="209" ht="15.7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</row>
    <row r="210" ht="15.7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</row>
    <row r="211" ht="15.7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</row>
    <row r="212" ht="15.7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</row>
    <row r="213" ht="15.7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</row>
    <row r="214" ht="15.7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</row>
    <row r="215" ht="15.7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</row>
    <row r="216" ht="15.7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</row>
    <row r="217" ht="15.7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</row>
    <row r="218" ht="15.7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</row>
    <row r="219" ht="15.7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</row>
    <row r="220" ht="15.7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</row>
    <row r="221" ht="15.75" customHeigh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</row>
    <row r="222" ht="15.75" customHeigh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</row>
    <row r="223" ht="15.75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</row>
    <row r="224" ht="15.75" customHeigh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</row>
    <row r="225" ht="15.75" customHeigh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</row>
    <row r="226" ht="15.75" customHeigh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</row>
    <row r="227" ht="15.75" customHeigh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</row>
    <row r="228" ht="15.75" customHeight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</row>
    <row r="229" ht="15.75" customHeight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</row>
    <row r="230" ht="15.75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</row>
    <row r="231" ht="15.75" customHeigh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</row>
    <row r="232" ht="15.75" customHeigh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</row>
    <row r="233" ht="15.75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</row>
    <row r="234" ht="15.75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</row>
    <row r="235" ht="15.75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</row>
    <row r="236" ht="15.75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</row>
    <row r="237" ht="15.75" customHeigh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</row>
    <row r="238" ht="15.75" customHeigh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</row>
    <row r="239" ht="15.75" customHeigh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</row>
    <row r="240" ht="15.75" customHeigh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</row>
    <row r="241" ht="15.75" customHeigh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</row>
    <row r="242" ht="15.75" customHeigh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</row>
    <row r="243" ht="15.75" customHeigh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</row>
    <row r="244" ht="15.75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</row>
    <row r="245" ht="15.75" customHeigh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</row>
    <row r="246" ht="15.75" customHeigh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</row>
    <row r="247" ht="15.75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</row>
    <row r="248" ht="15.75" customHeigh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</row>
    <row r="249" ht="15.75" customHeigh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</row>
    <row r="250" ht="15.75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</row>
    <row r="251" ht="15.75" customHeigh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</row>
    <row r="252" ht="15.75" customHeigh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</row>
    <row r="253" ht="15.75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</row>
    <row r="254" ht="15.75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</row>
    <row r="255" ht="15.7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</row>
    <row r="256" ht="15.75" customHeight="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</row>
    <row r="257" ht="15.75" customHeight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</row>
    <row r="258" ht="15.75" customHeight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</row>
    <row r="259" ht="15.75" customHeight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</row>
    <row r="260" ht="15.75" customHeight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</row>
    <row r="261" ht="15.75" customHeight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</row>
    <row r="262" ht="15.75" customHeight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</row>
    <row r="263" ht="15.75" customHeight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</row>
    <row r="264" ht="15.75" customHeight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</row>
    <row r="265" ht="15.75" customHeight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</row>
    <row r="266" ht="15.75" customHeight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</row>
    <row r="267" ht="15.75" customHeight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</row>
    <row r="268" ht="15.75" customHeight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</row>
    <row r="269" ht="15.75" customHeight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</row>
    <row r="270" ht="15.75" customHeigh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</row>
    <row r="271" ht="15.75" customHeight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</row>
    <row r="272" ht="15.75" customHeight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</row>
    <row r="273" ht="15.75" customHeight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</row>
    <row r="274" ht="15.75" customHeight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</row>
    <row r="275" ht="15.75" customHeight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</row>
    <row r="276" ht="15.75" customHeight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</row>
    <row r="277" ht="15.75" customHeight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</row>
    <row r="278" ht="15.75" customHeigh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</row>
    <row r="279" ht="15.75" customHeight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</row>
    <row r="280" ht="15.75" customHeigh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</row>
    <row r="281" ht="15.75" customHeight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</row>
    <row r="282" ht="15.75" customHeigh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</row>
    <row r="283" ht="15.75" customHeigh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</row>
    <row r="284" ht="15.75" customHeight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</row>
    <row r="285" ht="15.75" customHeight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</row>
    <row r="286" ht="15.75" customHeigh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</row>
    <row r="287" ht="15.75" customHeight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</row>
    <row r="288" ht="15.75" customHeight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</row>
    <row r="289" ht="15.75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</row>
    <row r="290" ht="15.75" customHeigh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</row>
    <row r="291" ht="15.75" customHeight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</row>
    <row r="292" ht="15.75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</row>
    <row r="293" ht="15.75" customHeight="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</row>
    <row r="294" ht="15.75" customHeight="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</row>
    <row r="295" ht="15.75" customHeight="1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</row>
    <row r="296" ht="15.75" customHeight="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</row>
    <row r="297" ht="15.75" customHeight="1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</row>
    <row r="298" ht="15.75" customHeight="1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</row>
    <row r="299" ht="15.75" customHeight="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</row>
    <row r="300" ht="15.75" customHeight="1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</row>
    <row r="301" ht="15.75" customHeight="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</row>
    <row r="302" ht="15.75" customHeight="1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</row>
    <row r="303" ht="15.75" customHeight="1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</row>
    <row r="304" ht="15.75" customHeight="1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</row>
    <row r="305" ht="15.75" customHeight="1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</row>
    <row r="306" ht="15.75" customHeight="1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</row>
    <row r="307" ht="15.75" customHeight="1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</row>
    <row r="308" ht="15.75" customHeight="1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</row>
    <row r="309" ht="15.75" customHeight="1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</row>
    <row r="310" ht="15.75" customHeight="1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</row>
    <row r="311" ht="15.75" customHeight="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</row>
    <row r="312" ht="15.75" customHeight="1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</row>
    <row r="313" ht="15.75" customHeight="1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</row>
    <row r="314" ht="15.75" customHeight="1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</row>
    <row r="315" ht="15.75" customHeight="1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</row>
    <row r="316" ht="15.75" customHeight="1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</row>
    <row r="317" ht="15.75" customHeight="1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</row>
    <row r="318" ht="15.75" customHeight="1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</row>
    <row r="319" ht="15.75" customHeight="1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</row>
    <row r="320" ht="15.75" customHeight="1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</row>
    <row r="321" ht="15.75" customHeight="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</row>
    <row r="322" ht="15.75" customHeight="1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</row>
    <row r="323" ht="15.75" customHeight="1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</row>
    <row r="324" ht="15.75" customHeight="1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</row>
    <row r="325" ht="15.75" customHeight="1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</row>
    <row r="326" ht="15.75" customHeight="1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</row>
    <row r="327" ht="15.75" customHeight="1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</row>
    <row r="328" ht="15.75" customHeight="1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</row>
    <row r="329" ht="15.75" customHeight="1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</row>
    <row r="330" ht="15.75" customHeight="1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</row>
    <row r="331" ht="15.75" customHeight="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</row>
    <row r="332" ht="15.75" customHeight="1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</row>
    <row r="333" ht="15.75" customHeight="1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</row>
    <row r="334" ht="15.75" customHeight="1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</row>
    <row r="335" ht="15.75" customHeight="1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</row>
    <row r="336" ht="15.75" customHeight="1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</row>
    <row r="337" ht="15.75" customHeight="1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</row>
    <row r="338" ht="15.75" customHeight="1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</row>
    <row r="339" ht="15.75" customHeight="1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</row>
    <row r="340" ht="15.75" customHeight="1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</row>
    <row r="341" ht="15.75" customHeight="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</row>
    <row r="342" ht="15.75" customHeight="1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</row>
    <row r="343" ht="15.75" customHeight="1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</row>
    <row r="344" ht="15.75" customHeight="1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</row>
    <row r="345" ht="15.75" customHeight="1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</row>
    <row r="346" ht="15.75" customHeight="1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</row>
    <row r="347" ht="15.75" customHeight="1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</row>
    <row r="348" ht="15.75" customHeight="1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</row>
    <row r="349" ht="15.75" customHeight="1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</row>
    <row r="350" ht="15.75" customHeight="1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</row>
    <row r="351" ht="15.75" customHeight="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</row>
    <row r="352" ht="15.75" customHeight="1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</row>
    <row r="353" ht="15.75" customHeight="1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</row>
    <row r="354" ht="15.75" customHeight="1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</row>
    <row r="355" ht="15.75" customHeight="1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</row>
    <row r="356" ht="15.75" customHeight="1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</row>
    <row r="357" ht="15.75" customHeight="1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</row>
    <row r="358" ht="15.75" customHeight="1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</row>
    <row r="359" ht="15.75" customHeight="1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</row>
    <row r="360" ht="15.75" customHeight="1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</row>
    <row r="361" ht="15.75" customHeight="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</row>
    <row r="362" ht="15.75" customHeight="1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</row>
    <row r="363" ht="15.75" customHeight="1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</row>
    <row r="364" ht="15.75" customHeight="1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</row>
    <row r="365" ht="15.75" customHeight="1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</row>
    <row r="366" ht="15.75" customHeight="1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</row>
    <row r="367" ht="15.75" customHeight="1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</row>
    <row r="368" ht="15.75" customHeight="1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</row>
    <row r="369" ht="15.75" customHeight="1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</row>
    <row r="370" ht="15.75" customHeight="1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</row>
    <row r="371" ht="15.75" customHeight="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</row>
    <row r="372" ht="15.75" customHeight="1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</row>
    <row r="373" ht="15.75" customHeight="1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</row>
    <row r="374" ht="15.75" customHeight="1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</row>
    <row r="375" ht="15.75" customHeight="1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</row>
    <row r="376" ht="15.75" customHeight="1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</row>
    <row r="377" ht="15.75" customHeight="1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</row>
    <row r="378" ht="15.75" customHeight="1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</row>
    <row r="379" ht="15.75" customHeight="1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</row>
    <row r="380" ht="15.75" customHeight="1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</row>
    <row r="381" ht="15.75" customHeight="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</row>
    <row r="382" ht="15.75" customHeight="1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</row>
    <row r="383" ht="15.75" customHeight="1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</row>
    <row r="384" ht="15.75" customHeight="1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</row>
    <row r="385" ht="15.75" customHeight="1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</row>
    <row r="386" ht="15.75" customHeight="1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</row>
    <row r="387" ht="15.75" customHeight="1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</row>
    <row r="388" ht="15.75" customHeight="1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</row>
    <row r="389" ht="15.75" customHeight="1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</row>
    <row r="390" ht="15.75" customHeight="1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</row>
    <row r="391" ht="15.75" customHeight="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</row>
    <row r="392" ht="15.75" customHeight="1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</row>
    <row r="393" ht="15.75" customHeight="1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</row>
    <row r="394" ht="15.75" customHeight="1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</row>
    <row r="395" ht="15.75" customHeight="1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</row>
    <row r="396" ht="15.75" customHeight="1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</row>
    <row r="397" ht="15.75" customHeight="1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</row>
    <row r="398" ht="15.75" customHeight="1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</row>
    <row r="399" ht="15.75" customHeight="1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</row>
    <row r="400" ht="15.75" customHeight="1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</row>
    <row r="401" ht="15.75" customHeight="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</row>
    <row r="402" ht="15.75" customHeight="1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</row>
    <row r="403" ht="15.75" customHeight="1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</row>
    <row r="404" ht="15.75" customHeight="1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</row>
    <row r="405" ht="15.75" customHeight="1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</row>
    <row r="406" ht="15.75" customHeight="1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</row>
    <row r="407" ht="15.75" customHeight="1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</row>
    <row r="408" ht="15.75" customHeight="1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</row>
    <row r="409" ht="15.75" customHeight="1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</row>
    <row r="410" ht="15.75" customHeight="1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</row>
    <row r="411" ht="15.75" customHeight="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</row>
    <row r="412" ht="15.75" customHeight="1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</row>
    <row r="413" ht="15.75" customHeight="1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</row>
    <row r="414" ht="15.75" customHeight="1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</row>
    <row r="415" ht="15.75" customHeight="1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</row>
    <row r="416" ht="15.75" customHeight="1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</row>
    <row r="417" ht="15.75" customHeight="1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</row>
    <row r="418" ht="15.75" customHeight="1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</row>
    <row r="419" ht="15.75" customHeight="1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</row>
    <row r="420" ht="15.75" customHeight="1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</row>
    <row r="421" ht="15.75" customHeight="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</row>
    <row r="422" ht="15.75" customHeight="1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</row>
    <row r="423" ht="15.75" customHeight="1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</row>
    <row r="424" ht="15.75" customHeight="1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</row>
    <row r="425" ht="15.75" customHeight="1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</row>
    <row r="426" ht="15.75" customHeight="1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</row>
    <row r="427" ht="15.75" customHeight="1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</row>
    <row r="428" ht="15.75" customHeight="1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</row>
    <row r="429" ht="15.75" customHeight="1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</row>
    <row r="430" ht="15.75" customHeight="1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</row>
    <row r="431" ht="15.75" customHeight="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</row>
    <row r="432" ht="15.75" customHeight="1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</row>
    <row r="433" ht="15.75" customHeight="1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</row>
    <row r="434" ht="15.75" customHeight="1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</row>
    <row r="435" ht="15.75" customHeight="1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</row>
    <row r="436" ht="15.75" customHeight="1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</row>
    <row r="437" ht="15.75" customHeight="1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</row>
    <row r="438" ht="15.75" customHeight="1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</row>
    <row r="439" ht="15.75" customHeight="1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</row>
    <row r="440" ht="15.75" customHeight="1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</row>
    <row r="441" ht="15.75" customHeight="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</row>
    <row r="442" ht="15.75" customHeight="1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</row>
    <row r="443" ht="15.75" customHeight="1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</row>
    <row r="444" ht="15.75" customHeight="1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</row>
    <row r="445" ht="15.75" customHeight="1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</row>
    <row r="446" ht="15.75" customHeight="1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</row>
    <row r="447" ht="15.75" customHeight="1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</row>
    <row r="448" ht="15.75" customHeight="1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</row>
    <row r="449" ht="15.75" customHeight="1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</row>
    <row r="450" ht="15.75" customHeight="1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</row>
    <row r="451" ht="15.75" customHeight="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</row>
    <row r="452" ht="15.75" customHeight="1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</row>
    <row r="453" ht="15.75" customHeight="1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</row>
    <row r="454" ht="15.75" customHeight="1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</row>
    <row r="455" ht="15.75" customHeight="1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</row>
    <row r="456" ht="15.75" customHeight="1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</row>
    <row r="457" ht="15.75" customHeight="1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</row>
    <row r="458" ht="15.75" customHeight="1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</row>
    <row r="459" ht="15.75" customHeight="1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</row>
    <row r="460" ht="15.75" customHeight="1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</row>
    <row r="461" ht="15.75" customHeight="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</row>
    <row r="462" ht="15.75" customHeight="1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</row>
    <row r="463" ht="15.75" customHeight="1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</row>
    <row r="464" ht="15.75" customHeight="1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</row>
    <row r="465" ht="15.75" customHeight="1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</row>
    <row r="466" ht="15.75" customHeight="1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</row>
    <row r="467" ht="15.75" customHeight="1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</row>
    <row r="468" ht="15.75" customHeight="1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</row>
    <row r="469" ht="15.75" customHeight="1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</row>
    <row r="470" ht="15.75" customHeight="1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</row>
    <row r="471" ht="15.75" customHeight="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</row>
    <row r="472" ht="15.75" customHeight="1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</row>
    <row r="473" ht="15.75" customHeight="1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</row>
    <row r="474" ht="15.75" customHeight="1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</row>
    <row r="475" ht="15.75" customHeight="1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</row>
    <row r="476" ht="15.75" customHeight="1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</row>
    <row r="477" ht="15.75" customHeight="1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</row>
    <row r="478" ht="15.75" customHeight="1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</row>
    <row r="479" ht="15.75" customHeight="1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</row>
    <row r="480" ht="15.75" customHeight="1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</row>
    <row r="481" ht="15.75" customHeight="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</row>
    <row r="482" ht="15.75" customHeight="1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</row>
    <row r="483" ht="15.75" customHeight="1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</row>
    <row r="484" ht="15.75" customHeight="1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</row>
    <row r="485" ht="15.75" customHeight="1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</row>
    <row r="486" ht="15.75" customHeight="1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</row>
    <row r="487" ht="15.75" customHeight="1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</row>
    <row r="488" ht="15.75" customHeight="1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</row>
    <row r="489" ht="15.75" customHeight="1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</row>
    <row r="490" ht="15.75" customHeight="1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</row>
    <row r="491" ht="15.75" customHeight="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</row>
    <row r="492" ht="15.75" customHeight="1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</row>
    <row r="493" ht="15.75" customHeight="1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</row>
    <row r="494" ht="15.75" customHeight="1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</row>
    <row r="495" ht="15.75" customHeight="1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</row>
    <row r="496" ht="15.75" customHeight="1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</row>
    <row r="497" ht="15.75" customHeight="1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</row>
    <row r="498" ht="15.75" customHeight="1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</row>
    <row r="499" ht="15.75" customHeight="1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</row>
    <row r="500" ht="15.75" customHeight="1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</row>
    <row r="501" ht="15.75" customHeight="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</row>
    <row r="502" ht="15.75" customHeight="1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</row>
    <row r="503" ht="15.75" customHeight="1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</row>
    <row r="504" ht="15.75" customHeight="1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</row>
    <row r="505" ht="15.75" customHeight="1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</row>
    <row r="506" ht="15.75" customHeight="1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</row>
    <row r="507" ht="15.75" customHeight="1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</row>
    <row r="508" ht="15.75" customHeight="1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</row>
    <row r="509" ht="15.75" customHeight="1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</row>
    <row r="510" ht="15.75" customHeight="1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</row>
    <row r="511" ht="15.75" customHeight="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</row>
    <row r="512" ht="15.75" customHeight="1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</row>
    <row r="513" ht="15.75" customHeight="1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</row>
    <row r="514" ht="15.75" customHeight="1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</row>
    <row r="515" ht="15.75" customHeight="1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</row>
    <row r="516" ht="15.75" customHeight="1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</row>
    <row r="517" ht="15.75" customHeight="1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</row>
    <row r="518" ht="15.75" customHeight="1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</row>
    <row r="519" ht="15.75" customHeight="1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</row>
    <row r="520" ht="15.75" customHeight="1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</row>
    <row r="521" ht="15.75" customHeight="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</row>
    <row r="522" ht="15.75" customHeight="1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</row>
    <row r="523" ht="15.75" customHeight="1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</row>
    <row r="524" ht="15.75" customHeight="1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</row>
    <row r="525" ht="15.75" customHeight="1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</row>
    <row r="526" ht="15.75" customHeight="1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</row>
    <row r="527" ht="15.75" customHeight="1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</row>
    <row r="528" ht="15.75" customHeight="1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</row>
    <row r="529" ht="15.75" customHeight="1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</row>
    <row r="530" ht="15.75" customHeight="1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</row>
    <row r="531" ht="15.75" customHeight="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</row>
    <row r="532" ht="15.75" customHeight="1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</row>
    <row r="533" ht="15.75" customHeight="1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</row>
    <row r="534" ht="15.75" customHeight="1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</row>
    <row r="535" ht="15.75" customHeight="1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</row>
    <row r="536" ht="15.75" customHeight="1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</row>
    <row r="537" ht="15.75" customHeight="1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</row>
    <row r="538" ht="15.75" customHeight="1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</row>
    <row r="539" ht="15.75" customHeight="1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</row>
    <row r="540" ht="15.75" customHeight="1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</row>
    <row r="541" ht="15.75" customHeight="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</row>
    <row r="542" ht="15.75" customHeight="1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</row>
    <row r="543" ht="15.75" customHeight="1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</row>
    <row r="544" ht="15.75" customHeight="1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</row>
    <row r="545" ht="15.75" customHeight="1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</row>
    <row r="546" ht="15.75" customHeight="1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</row>
    <row r="547" ht="15.75" customHeight="1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</row>
    <row r="548" ht="15.75" customHeight="1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</row>
    <row r="549" ht="15.75" customHeight="1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</row>
    <row r="550" ht="15.75" customHeight="1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</row>
    <row r="551" ht="15.75" customHeight="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</row>
    <row r="552" ht="15.75" customHeight="1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</row>
    <row r="553" ht="15.75" customHeight="1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</row>
    <row r="554" ht="15.75" customHeight="1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</row>
    <row r="555" ht="15.75" customHeight="1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</row>
    <row r="556" ht="15.75" customHeight="1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</row>
    <row r="557" ht="15.75" customHeight="1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</row>
    <row r="558" ht="15.75" customHeight="1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</row>
    <row r="559" ht="15.75" customHeight="1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</row>
    <row r="560" ht="15.75" customHeight="1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</row>
    <row r="561" ht="15.75" customHeight="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</row>
    <row r="562" ht="15.75" customHeight="1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</row>
    <row r="563" ht="15.75" customHeight="1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</row>
    <row r="564" ht="15.75" customHeight="1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</row>
    <row r="565" ht="15.75" customHeight="1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</row>
    <row r="566" ht="15.75" customHeight="1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</row>
    <row r="567" ht="15.75" customHeight="1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</row>
    <row r="568" ht="15.75" customHeight="1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</row>
    <row r="569" ht="15.75" customHeight="1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</row>
    <row r="570" ht="15.75" customHeight="1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</row>
    <row r="571" ht="15.75" customHeight="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</row>
    <row r="572" ht="15.75" customHeight="1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</row>
    <row r="573" ht="15.75" customHeight="1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</row>
    <row r="574" ht="15.75" customHeight="1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</row>
    <row r="575" ht="15.75" customHeight="1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</row>
    <row r="576" ht="15.75" customHeight="1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</row>
    <row r="577" ht="15.75" customHeight="1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</row>
    <row r="578" ht="15.75" customHeight="1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</row>
    <row r="579" ht="15.75" customHeight="1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</row>
    <row r="580" ht="15.75" customHeight="1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</row>
    <row r="581" ht="15.75" customHeight="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</row>
    <row r="582" ht="15.75" customHeight="1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</row>
    <row r="583" ht="15.75" customHeight="1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</row>
    <row r="584" ht="15.75" customHeight="1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</row>
    <row r="585" ht="15.75" customHeight="1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</row>
    <row r="586" ht="15.75" customHeight="1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</row>
    <row r="587" ht="15.75" customHeight="1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</row>
    <row r="588" ht="15.75" customHeight="1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</row>
    <row r="589" ht="15.75" customHeight="1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</row>
    <row r="590" ht="15.75" customHeight="1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</row>
    <row r="591" ht="15.75" customHeight="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</row>
    <row r="592" ht="15.75" customHeight="1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</row>
    <row r="593" ht="15.75" customHeight="1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</row>
    <row r="594" ht="15.75" customHeight="1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</row>
    <row r="595" ht="15.75" customHeight="1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</row>
    <row r="596" ht="15.75" customHeight="1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</row>
    <row r="597" ht="15.75" customHeight="1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</row>
    <row r="598" ht="15.75" customHeight="1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</row>
    <row r="599" ht="15.75" customHeight="1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</row>
    <row r="600" ht="15.75" customHeight="1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</row>
    <row r="601" ht="15.75" customHeight="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</row>
    <row r="602" ht="15.75" customHeight="1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</row>
    <row r="603" ht="15.75" customHeight="1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</row>
    <row r="604" ht="15.75" customHeight="1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</row>
    <row r="605" ht="15.75" customHeight="1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</row>
    <row r="606" ht="15.75" customHeight="1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</row>
    <row r="607" ht="15.75" customHeight="1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</row>
    <row r="608" ht="15.75" customHeight="1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</row>
    <row r="609" ht="15.75" customHeight="1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</row>
    <row r="610" ht="15.75" customHeight="1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</row>
    <row r="611" ht="15.75" customHeight="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</row>
    <row r="612" ht="15.75" customHeight="1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</row>
    <row r="613" ht="15.75" customHeight="1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</row>
    <row r="614" ht="15.75" customHeight="1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</row>
    <row r="615" ht="15.75" customHeight="1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</row>
    <row r="616" ht="15.75" customHeight="1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</row>
    <row r="617" ht="15.75" customHeight="1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</row>
    <row r="618" ht="15.75" customHeight="1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</row>
    <row r="619" ht="15.75" customHeight="1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</row>
    <row r="620" ht="15.75" customHeight="1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</row>
    <row r="621" ht="15.75" customHeight="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</row>
    <row r="622" ht="15.75" customHeight="1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</row>
    <row r="623" ht="15.75" customHeight="1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</row>
    <row r="624" ht="15.75" customHeight="1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</row>
    <row r="625" ht="15.75" customHeight="1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</row>
    <row r="626" ht="15.75" customHeight="1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</row>
    <row r="627" ht="15.75" customHeight="1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</row>
    <row r="628" ht="15.75" customHeight="1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</row>
    <row r="629" ht="15.75" customHeight="1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</row>
    <row r="630" ht="15.75" customHeight="1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</row>
    <row r="631" ht="15.75" customHeight="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</row>
    <row r="632" ht="15.75" customHeight="1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</row>
    <row r="633" ht="15.75" customHeight="1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</row>
    <row r="634" ht="15.75" customHeight="1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</row>
    <row r="635" ht="15.75" customHeight="1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</row>
    <row r="636" ht="15.75" customHeight="1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</row>
    <row r="637" ht="15.75" customHeight="1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</row>
    <row r="638" ht="15.75" customHeight="1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</row>
    <row r="639" ht="15.75" customHeight="1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</row>
    <row r="640" ht="15.75" customHeight="1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</row>
    <row r="641" ht="15.75" customHeight="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</row>
    <row r="642" ht="15.75" customHeight="1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</row>
    <row r="643" ht="15.75" customHeight="1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</row>
    <row r="644" ht="15.75" customHeight="1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</row>
    <row r="645" ht="15.75" customHeight="1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</row>
    <row r="646" ht="15.75" customHeight="1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</row>
    <row r="647" ht="15.75" customHeight="1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</row>
    <row r="648" ht="15.75" customHeight="1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</row>
    <row r="649" ht="15.75" customHeight="1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</row>
    <row r="650" ht="15.75" customHeight="1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</row>
    <row r="651" ht="15.75" customHeight="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</row>
    <row r="652" ht="15.75" customHeight="1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</row>
    <row r="653" ht="15.75" customHeight="1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</row>
    <row r="654" ht="15.75" customHeight="1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</row>
    <row r="655" ht="15.75" customHeight="1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</row>
    <row r="656" ht="15.75" customHeight="1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</row>
    <row r="657" ht="15.75" customHeight="1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</row>
    <row r="658" ht="15.75" customHeight="1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</row>
    <row r="659" ht="15.75" customHeight="1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</row>
    <row r="660" ht="15.75" customHeight="1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</row>
    <row r="661" ht="15.75" customHeight="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</row>
    <row r="662" ht="15.75" customHeight="1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</row>
    <row r="663" ht="15.75" customHeight="1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</row>
    <row r="664" ht="15.75" customHeight="1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</row>
    <row r="665" ht="15.75" customHeight="1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</row>
    <row r="666" ht="15.75" customHeight="1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</row>
    <row r="667" ht="15.75" customHeight="1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</row>
    <row r="668" ht="15.75" customHeight="1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</row>
    <row r="669" ht="15.75" customHeight="1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</row>
    <row r="670" ht="15.75" customHeight="1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</row>
    <row r="671" ht="15.75" customHeight="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</row>
    <row r="672" ht="15.75" customHeight="1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</row>
    <row r="673" ht="15.75" customHeight="1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</row>
    <row r="674" ht="15.75" customHeight="1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</row>
    <row r="675" ht="15.75" customHeight="1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</row>
    <row r="676" ht="15.75" customHeight="1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</row>
    <row r="677" ht="15.75" customHeight="1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</row>
    <row r="678" ht="15.75" customHeight="1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</row>
    <row r="679" ht="15.75" customHeight="1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</row>
    <row r="680" ht="15.75" customHeight="1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</row>
    <row r="681" ht="15.75" customHeight="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</row>
    <row r="682" ht="15.75" customHeight="1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</row>
    <row r="683" ht="15.75" customHeight="1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</row>
    <row r="684" ht="15.75" customHeight="1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</row>
    <row r="685" ht="15.75" customHeight="1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</row>
    <row r="686" ht="15.75" customHeight="1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</row>
    <row r="687" ht="15.75" customHeight="1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</row>
    <row r="688" ht="15.75" customHeight="1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</row>
    <row r="689" ht="15.75" customHeight="1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</row>
    <row r="690" ht="15.75" customHeight="1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</row>
    <row r="691" ht="15.75" customHeight="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</row>
    <row r="692" ht="15.75" customHeight="1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</row>
    <row r="693" ht="15.75" customHeight="1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</row>
    <row r="694" ht="15.75" customHeight="1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</row>
    <row r="695" ht="15.75" customHeight="1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</row>
    <row r="696" ht="15.75" customHeight="1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</row>
    <row r="697" ht="15.75" customHeight="1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</row>
    <row r="698" ht="15.75" customHeight="1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</row>
    <row r="699" ht="15.75" customHeight="1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</row>
    <row r="700" ht="15.75" customHeight="1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</row>
    <row r="701" ht="15.75" customHeight="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</row>
    <row r="702" ht="15.75" customHeight="1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</row>
    <row r="703" ht="15.75" customHeight="1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</row>
    <row r="704" ht="15.75" customHeight="1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</row>
    <row r="705" ht="15.75" customHeight="1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</row>
    <row r="706" ht="15.75" customHeight="1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</row>
    <row r="707" ht="15.75" customHeight="1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</row>
    <row r="708" ht="15.75" customHeight="1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</row>
    <row r="709" ht="15.75" customHeight="1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</row>
    <row r="710" ht="15.75" customHeight="1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</row>
    <row r="711" ht="15.75" customHeight="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</row>
    <row r="712" ht="15.75" customHeight="1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</row>
    <row r="713" ht="15.75" customHeight="1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</row>
    <row r="714" ht="15.75" customHeight="1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</row>
    <row r="715" ht="15.75" customHeight="1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</row>
    <row r="716" ht="15.75" customHeight="1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</row>
    <row r="717" ht="15.75" customHeight="1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</row>
    <row r="718" ht="15.75" customHeight="1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</row>
    <row r="719" ht="15.75" customHeight="1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</row>
    <row r="720" ht="15.75" customHeight="1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</row>
    <row r="721" ht="15.75" customHeight="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</row>
    <row r="722" ht="15.75" customHeight="1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</row>
    <row r="723" ht="15.75" customHeight="1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</row>
    <row r="724" ht="15.75" customHeight="1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</row>
    <row r="725" ht="15.75" customHeight="1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</row>
    <row r="726" ht="15.75" customHeight="1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</row>
    <row r="727" ht="15.75" customHeight="1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</row>
    <row r="728" ht="15.75" customHeight="1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</row>
    <row r="729" ht="15.75" customHeight="1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</row>
    <row r="730" ht="15.75" customHeight="1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</row>
    <row r="731" ht="15.75" customHeight="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</row>
    <row r="732" ht="15.75" customHeight="1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</row>
    <row r="733" ht="15.75" customHeight="1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</row>
    <row r="734" ht="15.75" customHeight="1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</row>
    <row r="735" ht="15.75" customHeight="1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</row>
    <row r="736" ht="15.75" customHeight="1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</row>
    <row r="737" ht="15.75" customHeight="1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</row>
    <row r="738" ht="15.75" customHeight="1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</row>
    <row r="739" ht="15.75" customHeight="1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</row>
    <row r="740" ht="15.75" customHeight="1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</row>
    <row r="741" ht="15.75" customHeight="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</row>
    <row r="742" ht="15.75" customHeight="1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</row>
    <row r="743" ht="15.75" customHeight="1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</row>
    <row r="744" ht="15.75" customHeight="1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</row>
    <row r="745" ht="15.75" customHeight="1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</row>
    <row r="746" ht="15.75" customHeight="1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</row>
    <row r="747" ht="15.75" customHeight="1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</row>
    <row r="748" ht="15.75" customHeight="1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</row>
    <row r="749" ht="15.75" customHeight="1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</row>
    <row r="750" ht="15.75" customHeight="1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</row>
    <row r="751" ht="15.75" customHeight="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</row>
    <row r="752" ht="15.75" customHeight="1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</row>
    <row r="753" ht="15.75" customHeight="1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</row>
    <row r="754" ht="15.75" customHeight="1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</row>
    <row r="755" ht="15.75" customHeight="1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</row>
    <row r="756" ht="15.75" customHeight="1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</row>
    <row r="757" ht="15.75" customHeight="1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</row>
    <row r="758" ht="15.75" customHeight="1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</row>
    <row r="759" ht="15.75" customHeight="1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</row>
    <row r="760" ht="15.75" customHeight="1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</row>
    <row r="761" ht="15.75" customHeight="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</row>
    <row r="762" ht="15.75" customHeight="1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</row>
    <row r="763" ht="15.75" customHeight="1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</row>
    <row r="764" ht="15.75" customHeight="1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</row>
    <row r="765" ht="15.75" customHeight="1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</row>
    <row r="766" ht="15.75" customHeight="1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</row>
    <row r="767" ht="15.75" customHeight="1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</row>
    <row r="768" ht="15.75" customHeight="1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</row>
    <row r="769" ht="15.75" customHeight="1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</row>
    <row r="770" ht="15.75" customHeight="1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</row>
    <row r="771" ht="15.75" customHeight="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</row>
    <row r="772" ht="15.75" customHeight="1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</row>
    <row r="773" ht="15.75" customHeight="1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</row>
    <row r="774" ht="15.75" customHeight="1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</row>
    <row r="775" ht="15.75" customHeight="1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</row>
    <row r="776" ht="15.75" customHeight="1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</row>
    <row r="777" ht="15.75" customHeight="1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</row>
    <row r="778" ht="15.75" customHeight="1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</row>
    <row r="779" ht="15.75" customHeight="1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</row>
    <row r="780" ht="15.75" customHeight="1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</row>
    <row r="781" ht="15.75" customHeight="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</row>
    <row r="782" ht="15.75" customHeight="1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</row>
    <row r="783" ht="15.75" customHeight="1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</row>
    <row r="784" ht="15.75" customHeight="1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</row>
    <row r="785" ht="15.75" customHeight="1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</row>
    <row r="786" ht="15.75" customHeight="1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</row>
    <row r="787" ht="15.75" customHeight="1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</row>
    <row r="788" ht="15.75" customHeight="1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</row>
    <row r="789" ht="15.75" customHeight="1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</row>
    <row r="790" ht="15.75" customHeight="1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</row>
    <row r="791" ht="15.75" customHeight="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</row>
    <row r="792" ht="15.75" customHeight="1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</row>
    <row r="793" ht="15.75" customHeight="1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</row>
    <row r="794" ht="15.75" customHeight="1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</row>
    <row r="795" ht="15.75" customHeight="1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</row>
    <row r="796" ht="15.75" customHeight="1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</row>
    <row r="797" ht="15.75" customHeight="1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</row>
    <row r="798" ht="15.75" customHeight="1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</row>
    <row r="799" ht="15.75" customHeight="1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</row>
    <row r="800" ht="15.75" customHeight="1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</row>
    <row r="801" ht="15.75" customHeight="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</row>
    <row r="802" ht="15.75" customHeight="1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</row>
    <row r="803" ht="15.75" customHeight="1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</row>
    <row r="804" ht="15.75" customHeight="1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</row>
    <row r="805" ht="15.75" customHeight="1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</row>
    <row r="806" ht="15.75" customHeight="1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</row>
    <row r="807" ht="15.75" customHeight="1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</row>
    <row r="808" ht="15.75" customHeight="1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</row>
    <row r="809" ht="15.75" customHeight="1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</row>
    <row r="810" ht="15.75" customHeight="1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</row>
    <row r="811" ht="15.75" customHeight="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</row>
    <row r="812" ht="15.75" customHeight="1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</row>
    <row r="813" ht="15.75" customHeight="1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</row>
    <row r="814" ht="15.75" customHeight="1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</row>
    <row r="815" ht="15.75" customHeight="1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</row>
    <row r="816" ht="15.75" customHeight="1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</row>
    <row r="817" ht="15.75" customHeight="1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</row>
    <row r="818" ht="15.75" customHeight="1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</row>
    <row r="819" ht="15.75" customHeight="1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</row>
    <row r="820" ht="15.75" customHeight="1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</row>
    <row r="821" ht="15.75" customHeight="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</row>
    <row r="822" ht="15.75" customHeight="1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</row>
    <row r="823" ht="15.75" customHeight="1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</row>
    <row r="824" ht="15.75" customHeight="1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</row>
    <row r="825" ht="15.75" customHeight="1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</row>
    <row r="826" ht="15.75" customHeight="1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</row>
    <row r="827" ht="15.75" customHeight="1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</row>
    <row r="828" ht="15.75" customHeight="1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</row>
    <row r="829" ht="15.75" customHeight="1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</row>
    <row r="830" ht="15.75" customHeight="1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</row>
    <row r="831" ht="15.75" customHeight="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</row>
    <row r="832" ht="15.75" customHeight="1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</row>
    <row r="833" ht="15.75" customHeight="1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</row>
    <row r="834" ht="15.75" customHeight="1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</row>
    <row r="835" ht="15.75" customHeight="1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</row>
    <row r="836" ht="15.75" customHeight="1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</row>
    <row r="837" ht="15.75" customHeight="1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</row>
    <row r="838" ht="15.75" customHeight="1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</row>
    <row r="839" ht="15.75" customHeight="1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</row>
    <row r="840" ht="15.75" customHeight="1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</row>
    <row r="841" ht="15.75" customHeight="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</row>
    <row r="842" ht="15.75" customHeight="1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</row>
    <row r="843" ht="15.75" customHeight="1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</row>
    <row r="844" ht="15.75" customHeight="1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</row>
    <row r="845" ht="15.75" customHeight="1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</row>
    <row r="846" ht="15.75" customHeight="1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</row>
    <row r="847" ht="15.75" customHeight="1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</row>
    <row r="848" ht="15.75" customHeight="1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</row>
    <row r="849" ht="15.75" customHeight="1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</row>
    <row r="850" ht="15.75" customHeight="1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</row>
    <row r="851" ht="15.75" customHeight="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</row>
    <row r="852" ht="15.75" customHeight="1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</row>
    <row r="853" ht="15.75" customHeight="1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</row>
    <row r="854" ht="15.75" customHeight="1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</row>
    <row r="855" ht="15.75" customHeight="1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</row>
    <row r="856" ht="15.75" customHeight="1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</row>
    <row r="857" ht="15.75" customHeight="1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</row>
    <row r="858" ht="15.75" customHeight="1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</row>
    <row r="859" ht="15.75" customHeight="1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</row>
    <row r="860" ht="15.75" customHeight="1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</row>
    <row r="861" ht="15.75" customHeight="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</row>
    <row r="862" ht="15.75" customHeight="1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</row>
    <row r="863" ht="15.75" customHeight="1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</row>
    <row r="864" ht="15.75" customHeight="1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</row>
    <row r="865" ht="15.75" customHeight="1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</row>
    <row r="866" ht="15.75" customHeight="1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</row>
    <row r="867" ht="15.75" customHeight="1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</row>
    <row r="868" ht="15.75" customHeight="1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</row>
    <row r="869" ht="15.75" customHeight="1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</row>
    <row r="870" ht="15.75" customHeight="1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</row>
    <row r="871" ht="15.75" customHeight="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</row>
    <row r="872" ht="15.75" customHeight="1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</row>
    <row r="873" ht="15.75" customHeight="1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</row>
    <row r="874" ht="15.75" customHeight="1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</row>
    <row r="875" ht="15.75" customHeight="1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</row>
    <row r="876" ht="15.75" customHeight="1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</row>
    <row r="877" ht="15.75" customHeight="1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</row>
    <row r="878" ht="15.75" customHeight="1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</row>
    <row r="879" ht="15.75" customHeight="1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</row>
    <row r="880" ht="15.75" customHeight="1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</row>
    <row r="881" ht="15.75" customHeight="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</row>
    <row r="882" ht="15.75" customHeight="1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</row>
    <row r="883" ht="15.75" customHeight="1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</row>
    <row r="884" ht="15.75" customHeight="1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</row>
    <row r="885" ht="15.75" customHeight="1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</row>
    <row r="886" ht="15.75" customHeight="1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</row>
    <row r="887" ht="15.75" customHeight="1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</row>
    <row r="888" ht="15.75" customHeight="1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</row>
    <row r="889" ht="15.75" customHeight="1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</row>
    <row r="890" ht="15.75" customHeight="1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</row>
    <row r="891" ht="15.75" customHeight="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</row>
    <row r="892" ht="15.75" customHeight="1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</row>
    <row r="893" ht="15.75" customHeight="1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</row>
    <row r="894" ht="15.75" customHeight="1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</row>
    <row r="895" ht="15.75" customHeight="1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</row>
    <row r="896" ht="15.75" customHeight="1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</row>
    <row r="897" ht="15.75" customHeight="1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</row>
    <row r="898" ht="15.75" customHeight="1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</row>
    <row r="899" ht="15.75" customHeight="1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</row>
    <row r="900" ht="15.75" customHeight="1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</row>
    <row r="901" ht="15.75" customHeight="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</row>
    <row r="902" ht="15.75" customHeight="1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</row>
    <row r="903" ht="15.75" customHeight="1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</row>
    <row r="904" ht="15.75" customHeight="1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</row>
    <row r="905" ht="15.75" customHeight="1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</row>
    <row r="906" ht="15.75" customHeight="1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</row>
    <row r="907" ht="15.75" customHeight="1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</row>
    <row r="908" ht="15.75" customHeight="1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</row>
    <row r="909" ht="15.75" customHeight="1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</row>
    <row r="910" ht="15.75" customHeight="1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</row>
    <row r="911" ht="15.75" customHeight="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</row>
    <row r="912" ht="15.75" customHeight="1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</row>
    <row r="913" ht="15.75" customHeight="1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</row>
    <row r="914" ht="15.75" customHeight="1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</row>
    <row r="915" ht="15.75" customHeight="1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</row>
    <row r="916" ht="15.75" customHeight="1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</row>
    <row r="917" ht="15.75" customHeight="1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</row>
    <row r="918" ht="15.75" customHeight="1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</row>
    <row r="919" ht="15.75" customHeight="1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</row>
    <row r="920" ht="15.75" customHeight="1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</row>
    <row r="921" ht="15.75" customHeight="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</row>
    <row r="922" ht="15.75" customHeight="1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</row>
    <row r="923" ht="15.75" customHeight="1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</row>
    <row r="924" ht="15.75" customHeight="1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</row>
    <row r="925" ht="15.75" customHeight="1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</row>
    <row r="926" ht="15.75" customHeight="1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</row>
    <row r="927" ht="15.75" customHeight="1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</row>
    <row r="928" ht="15.75" customHeight="1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</row>
    <row r="929" ht="15.75" customHeight="1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</row>
    <row r="930" ht="15.75" customHeight="1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</row>
    <row r="931" ht="15.75" customHeight="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</row>
    <row r="932" ht="15.75" customHeight="1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</row>
    <row r="933" ht="15.75" customHeight="1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</row>
    <row r="934" ht="15.75" customHeight="1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</row>
    <row r="935" ht="15.75" customHeight="1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</row>
    <row r="936" ht="15.75" customHeight="1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</row>
    <row r="937" ht="15.75" customHeight="1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</row>
    <row r="938" ht="15.75" customHeight="1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</row>
    <row r="939" ht="15.75" customHeight="1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</row>
    <row r="940" ht="15.75" customHeight="1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</row>
    <row r="941" ht="15.75" customHeight="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</row>
    <row r="942" ht="15.75" customHeight="1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</row>
    <row r="943" ht="15.75" customHeight="1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</row>
    <row r="944" ht="15.75" customHeight="1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</row>
    <row r="945" ht="15.75" customHeight="1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</row>
    <row r="946" ht="15.75" customHeight="1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</row>
    <row r="947" ht="15.75" customHeight="1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</row>
    <row r="948" ht="15.75" customHeight="1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</row>
    <row r="949" ht="15.75" customHeight="1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</row>
    <row r="950" ht="15.75" customHeight="1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</row>
    <row r="951" ht="15.75" customHeight="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</row>
    <row r="952" ht="15.75" customHeight="1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</row>
    <row r="953" ht="15.75" customHeight="1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</row>
    <row r="954" ht="15.75" customHeight="1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</row>
    <row r="955" ht="15.75" customHeight="1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</row>
    <row r="956" ht="15.75" customHeight="1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</row>
    <row r="957" ht="15.75" customHeight="1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</row>
    <row r="958" ht="15.75" customHeight="1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</row>
    <row r="959" ht="15.75" customHeight="1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</row>
    <row r="960" ht="15.75" customHeight="1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</row>
    <row r="961" ht="15.75" customHeight="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</row>
    <row r="962" ht="15.75" customHeight="1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</row>
    <row r="963" ht="15.75" customHeight="1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</row>
    <row r="964" ht="15.75" customHeight="1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</row>
    <row r="965" ht="15.75" customHeight="1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</row>
    <row r="966" ht="15.75" customHeight="1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</row>
    <row r="967" ht="15.75" customHeight="1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</row>
    <row r="968" ht="15.75" customHeight="1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</row>
  </sheetData>
  <mergeCells count="3">
    <mergeCell ref="A1:G1"/>
    <mergeCell ref="H16:O16"/>
    <mergeCell ref="H17:O17"/>
  </mergeCells>
  <printOptions/>
  <pageMargins bottom="1.0" footer="0.0" header="0.0" left="0.75" right="0.75" top="1.0"/>
  <pageSetup orientation="landscape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6.0"/>
    <col customWidth="1" min="2" max="2" width="32.43"/>
    <col customWidth="1" min="3" max="3" width="25.71"/>
    <col customWidth="1" min="4" max="7" width="8.71"/>
    <col customWidth="1" min="8" max="8" width="17.43"/>
    <col customWidth="1" min="9" max="24" width="8.71"/>
  </cols>
  <sheetData>
    <row r="1" ht="15.75" customHeight="1">
      <c r="A1" s="61" t="s">
        <v>462</v>
      </c>
      <c r="B1" s="2"/>
      <c r="C1" s="2"/>
      <c r="D1" s="2"/>
      <c r="E1" s="2"/>
      <c r="F1" s="2"/>
      <c r="G1" s="3"/>
      <c r="H1" s="62"/>
      <c r="I1" s="62"/>
      <c r="J1" s="62"/>
      <c r="K1" s="62"/>
      <c r="L1" s="62"/>
      <c r="M1" s="62"/>
      <c r="N1" s="62"/>
      <c r="O1" s="62"/>
      <c r="P1" s="62"/>
      <c r="Q1" s="5"/>
      <c r="R1" s="5"/>
      <c r="S1" s="5"/>
      <c r="T1" s="5"/>
      <c r="U1" s="5"/>
      <c r="V1" s="5"/>
    </row>
    <row r="2" ht="15.75" customHeight="1">
      <c r="A2" s="63" t="s">
        <v>1</v>
      </c>
      <c r="B2" s="64" t="s">
        <v>2</v>
      </c>
      <c r="C2" s="65" t="s">
        <v>3</v>
      </c>
      <c r="D2" s="66" t="s">
        <v>4</v>
      </c>
      <c r="E2" s="66" t="s">
        <v>5</v>
      </c>
      <c r="F2" s="66" t="s">
        <v>6</v>
      </c>
      <c r="G2" s="67" t="s">
        <v>7</v>
      </c>
      <c r="H2" s="62"/>
      <c r="I2" s="62"/>
      <c r="J2" s="62"/>
      <c r="K2" s="62"/>
      <c r="L2" s="62"/>
      <c r="M2" s="62"/>
      <c r="N2" s="62"/>
      <c r="O2" s="62"/>
      <c r="P2" s="62"/>
      <c r="Q2" s="5"/>
      <c r="R2" s="5"/>
      <c r="S2" s="5"/>
      <c r="T2" s="5"/>
      <c r="U2" s="5"/>
      <c r="V2" s="5"/>
    </row>
    <row r="3" ht="15.75" customHeight="1">
      <c r="A3" s="56" t="s">
        <v>463</v>
      </c>
      <c r="B3" s="57" t="s">
        <v>464</v>
      </c>
      <c r="C3" s="9" t="s">
        <v>15</v>
      </c>
      <c r="D3" s="9" t="s">
        <v>11</v>
      </c>
      <c r="E3" s="9" t="s">
        <v>11</v>
      </c>
      <c r="F3" s="9" t="s">
        <v>11</v>
      </c>
      <c r="G3" s="9" t="s">
        <v>11</v>
      </c>
      <c r="H3" s="62"/>
      <c r="I3" s="62"/>
      <c r="J3" s="62"/>
      <c r="K3" s="62"/>
      <c r="L3" s="62"/>
      <c r="M3" s="62"/>
      <c r="N3" s="62"/>
      <c r="O3" s="62"/>
      <c r="P3" s="62"/>
      <c r="Q3" s="5"/>
      <c r="R3" s="5"/>
      <c r="S3" s="5"/>
      <c r="T3" s="5"/>
      <c r="U3" s="5"/>
      <c r="V3" s="5"/>
    </row>
    <row r="4" ht="15.75" customHeight="1">
      <c r="A4" s="56" t="s">
        <v>465</v>
      </c>
      <c r="B4" s="57" t="s">
        <v>466</v>
      </c>
      <c r="C4" s="9" t="s">
        <v>87</v>
      </c>
      <c r="D4" s="9" t="s">
        <v>11</v>
      </c>
      <c r="E4" s="9" t="s">
        <v>11</v>
      </c>
      <c r="F4" s="9" t="s">
        <v>11</v>
      </c>
      <c r="G4" s="9" t="s">
        <v>11</v>
      </c>
      <c r="H4" s="68"/>
      <c r="I4" s="68"/>
      <c r="J4" s="68"/>
      <c r="K4" s="68"/>
      <c r="L4" s="68"/>
      <c r="M4" s="68"/>
      <c r="N4" s="68"/>
      <c r="O4" s="68"/>
      <c r="P4" s="68"/>
      <c r="Q4" s="5"/>
      <c r="R4" s="5"/>
      <c r="S4" s="5"/>
      <c r="T4" s="5"/>
      <c r="U4" s="5"/>
      <c r="V4" s="5"/>
    </row>
    <row r="5" ht="15.75" customHeight="1">
      <c r="A5" s="56" t="s">
        <v>455</v>
      </c>
      <c r="B5" s="57" t="s">
        <v>467</v>
      </c>
      <c r="C5" s="9" t="s">
        <v>10</v>
      </c>
      <c r="D5" s="9" t="s">
        <v>11</v>
      </c>
      <c r="E5" s="9" t="s">
        <v>11</v>
      </c>
      <c r="F5" s="9" t="s">
        <v>11</v>
      </c>
      <c r="G5" s="9" t="s">
        <v>11</v>
      </c>
      <c r="H5" s="69" t="s">
        <v>16</v>
      </c>
      <c r="I5" s="69" t="s">
        <v>17</v>
      </c>
      <c r="J5" s="69" t="s">
        <v>18</v>
      </c>
      <c r="K5" s="69" t="s">
        <v>17</v>
      </c>
      <c r="L5" s="69" t="s">
        <v>19</v>
      </c>
      <c r="M5" s="69" t="s">
        <v>17</v>
      </c>
      <c r="N5" s="69" t="s">
        <v>20</v>
      </c>
      <c r="O5" s="69" t="s">
        <v>17</v>
      </c>
      <c r="P5" s="70" t="s">
        <v>21</v>
      </c>
      <c r="Q5" s="5"/>
      <c r="R5" s="5"/>
      <c r="S5" s="5"/>
      <c r="T5" s="5"/>
      <c r="U5" s="5"/>
      <c r="V5" s="5"/>
    </row>
    <row r="6" ht="15.75" customHeight="1">
      <c r="A6" s="56" t="s">
        <v>468</v>
      </c>
      <c r="B6" s="57" t="s">
        <v>469</v>
      </c>
      <c r="C6" s="9" t="s">
        <v>91</v>
      </c>
      <c r="D6" s="9" t="s">
        <v>11</v>
      </c>
      <c r="E6" s="9" t="s">
        <v>11</v>
      </c>
      <c r="F6" s="9" t="s">
        <v>11</v>
      </c>
      <c r="G6" s="9" t="s">
        <v>11</v>
      </c>
      <c r="H6" s="71" t="s">
        <v>23</v>
      </c>
      <c r="I6" s="70">
        <f>countif(C:C,"a1")</f>
        <v>0</v>
      </c>
      <c r="J6" s="71" t="s">
        <v>24</v>
      </c>
      <c r="K6" s="14">
        <f>countif(C:C,"a2")</f>
        <v>0</v>
      </c>
      <c r="L6" s="71" t="s">
        <v>25</v>
      </c>
      <c r="M6" s="70">
        <f>countif(C:C,"a3")</f>
        <v>0</v>
      </c>
      <c r="N6" s="71" t="s">
        <v>26</v>
      </c>
      <c r="O6" s="70">
        <f>countif(C:C,"a4")</f>
        <v>0</v>
      </c>
      <c r="P6" s="70">
        <f t="shared" ref="P6:P16" si="1">sum(I6,K6,M6,O6)</f>
        <v>0</v>
      </c>
      <c r="Q6" s="5"/>
      <c r="R6" s="5"/>
      <c r="S6" s="5"/>
      <c r="T6" s="5"/>
      <c r="U6" s="5"/>
      <c r="V6" s="5"/>
    </row>
    <row r="7" ht="15.75" customHeight="1">
      <c r="A7" s="56" t="s">
        <v>334</v>
      </c>
      <c r="B7" s="57" t="s">
        <v>470</v>
      </c>
      <c r="C7" s="9" t="s">
        <v>98</v>
      </c>
      <c r="D7" s="9" t="s">
        <v>11</v>
      </c>
      <c r="E7" s="9" t="s">
        <v>11</v>
      </c>
      <c r="F7" s="9" t="s">
        <v>11</v>
      </c>
      <c r="G7" s="9" t="s">
        <v>11</v>
      </c>
      <c r="H7" s="71" t="s">
        <v>29</v>
      </c>
      <c r="I7" s="70">
        <f>countif(C:C,"b1")</f>
        <v>0</v>
      </c>
      <c r="J7" s="71" t="s">
        <v>30</v>
      </c>
      <c r="K7" s="70">
        <f>countif(C:C,"b2")</f>
        <v>1</v>
      </c>
      <c r="L7" s="71" t="s">
        <v>31</v>
      </c>
      <c r="M7" s="70">
        <f>countif(C:C,"b3")</f>
        <v>1</v>
      </c>
      <c r="N7" s="71" t="s">
        <v>32</v>
      </c>
      <c r="O7" s="70">
        <f>countif(C:C,"b4")</f>
        <v>0</v>
      </c>
      <c r="P7" s="70">
        <f t="shared" si="1"/>
        <v>2</v>
      </c>
      <c r="Q7" s="5"/>
      <c r="R7" s="5"/>
      <c r="S7" s="5"/>
      <c r="T7" s="5"/>
      <c r="U7" s="5"/>
      <c r="V7" s="5"/>
    </row>
    <row r="8" ht="15.75" customHeight="1">
      <c r="A8" s="104" t="s">
        <v>92</v>
      </c>
      <c r="B8" s="89" t="s">
        <v>471</v>
      </c>
      <c r="C8" s="38" t="s">
        <v>96</v>
      </c>
      <c r="D8" s="38" t="s">
        <v>11</v>
      </c>
      <c r="E8" s="38" t="s">
        <v>11</v>
      </c>
      <c r="F8" s="38" t="s">
        <v>11</v>
      </c>
      <c r="G8" s="38" t="s">
        <v>11</v>
      </c>
      <c r="H8" s="71" t="s">
        <v>34</v>
      </c>
      <c r="I8" s="70">
        <f>countif(C:C,"c1")</f>
        <v>0</v>
      </c>
      <c r="J8" s="71" t="s">
        <v>35</v>
      </c>
      <c r="K8" s="70">
        <v>0.0</v>
      </c>
      <c r="L8" s="71" t="s">
        <v>36</v>
      </c>
      <c r="M8" s="70">
        <f>countif(C:C,"c3")</f>
        <v>0</v>
      </c>
      <c r="N8" s="71" t="s">
        <v>37</v>
      </c>
      <c r="O8" s="70">
        <f>countif(C:C,"c4")</f>
        <v>0</v>
      </c>
      <c r="P8" s="70">
        <f t="shared" si="1"/>
        <v>0</v>
      </c>
      <c r="Q8" s="5"/>
      <c r="R8" s="5"/>
      <c r="S8" s="5"/>
      <c r="T8" s="5"/>
      <c r="U8" s="5"/>
      <c r="V8" s="5"/>
    </row>
    <row r="9" ht="15.75" customHeight="1">
      <c r="A9" s="45"/>
      <c r="B9" s="46"/>
      <c r="C9" s="48"/>
      <c r="D9" s="48"/>
      <c r="E9" s="48"/>
      <c r="F9" s="48"/>
      <c r="G9" s="49"/>
      <c r="H9" s="71" t="s">
        <v>40</v>
      </c>
      <c r="I9" s="14">
        <f>countif(C:C,"d1")</f>
        <v>0</v>
      </c>
      <c r="J9" s="71" t="s">
        <v>41</v>
      </c>
      <c r="K9" s="70">
        <f>countif(C:C,"d2")</f>
        <v>1</v>
      </c>
      <c r="L9" s="71" t="s">
        <v>42</v>
      </c>
      <c r="M9" s="70">
        <f>countif(C:C,"d3")</f>
        <v>0</v>
      </c>
      <c r="N9" s="71" t="s">
        <v>43</v>
      </c>
      <c r="O9" s="70">
        <f>countif(C:C,"d4")</f>
        <v>0</v>
      </c>
      <c r="P9" s="70">
        <f t="shared" si="1"/>
        <v>1</v>
      </c>
      <c r="Q9" s="5"/>
      <c r="R9" s="5"/>
      <c r="S9" s="5"/>
      <c r="T9" s="5"/>
      <c r="U9" s="5"/>
      <c r="V9" s="5"/>
    </row>
    <row r="10" ht="15.75" customHeight="1">
      <c r="A10" s="50"/>
      <c r="B10" s="51"/>
      <c r="C10" s="52"/>
      <c r="D10" s="52"/>
      <c r="E10" s="52"/>
      <c r="F10" s="52"/>
      <c r="G10" s="53"/>
      <c r="H10" s="71" t="s">
        <v>45</v>
      </c>
      <c r="I10" s="71">
        <f>countif(C:C,"e1")</f>
        <v>0</v>
      </c>
      <c r="J10" s="71" t="s">
        <v>46</v>
      </c>
      <c r="K10" s="71">
        <f>countif(C:C,"e2")</f>
        <v>0</v>
      </c>
      <c r="L10" s="71" t="s">
        <v>47</v>
      </c>
      <c r="M10" s="71">
        <f>countif(C:C,"e3")</f>
        <v>0</v>
      </c>
      <c r="N10" s="71" t="s">
        <v>48</v>
      </c>
      <c r="O10" s="71">
        <f>countif(C:C,"e4")</f>
        <v>0</v>
      </c>
      <c r="P10" s="71">
        <f t="shared" si="1"/>
        <v>0</v>
      </c>
      <c r="Q10" s="5"/>
      <c r="R10" s="5"/>
      <c r="S10" s="5"/>
      <c r="T10" s="5"/>
      <c r="U10" s="5"/>
      <c r="V10" s="5"/>
    </row>
    <row r="11" ht="15.75" customHeight="1">
      <c r="A11" s="50"/>
      <c r="B11" s="51"/>
      <c r="C11" s="52"/>
      <c r="D11" s="52"/>
      <c r="E11" s="52"/>
      <c r="F11" s="52"/>
      <c r="G11" s="53"/>
      <c r="H11" s="71" t="s">
        <v>51</v>
      </c>
      <c r="I11" s="15">
        <f>countif(C:C,"f1")</f>
        <v>1</v>
      </c>
      <c r="J11" s="71" t="s">
        <v>52</v>
      </c>
      <c r="K11" s="71">
        <f>countif(C:C,"f2")</f>
        <v>1</v>
      </c>
      <c r="L11" s="71" t="s">
        <v>53</v>
      </c>
      <c r="M11" s="71">
        <f>countif(C:C,"f3")</f>
        <v>0</v>
      </c>
      <c r="N11" s="71" t="s">
        <v>54</v>
      </c>
      <c r="O11" s="71">
        <f>countif(C:C,"f4")</f>
        <v>0</v>
      </c>
      <c r="P11" s="71">
        <f t="shared" si="1"/>
        <v>2</v>
      </c>
      <c r="Q11" s="5"/>
      <c r="R11" s="5"/>
      <c r="S11" s="5"/>
      <c r="T11" s="5"/>
      <c r="U11" s="5"/>
      <c r="V11" s="5"/>
    </row>
    <row r="12" ht="15.75" customHeight="1">
      <c r="A12" s="50"/>
      <c r="B12" s="51"/>
      <c r="C12" s="52"/>
      <c r="D12" s="52"/>
      <c r="E12" s="52"/>
      <c r="F12" s="52"/>
      <c r="G12" s="53"/>
      <c r="H12" s="71" t="s">
        <v>56</v>
      </c>
      <c r="I12" s="71">
        <f>countif(C:C,"g1")</f>
        <v>1</v>
      </c>
      <c r="J12" s="71" t="s">
        <v>57</v>
      </c>
      <c r="K12" s="71">
        <f>countif(C:C,"g2")</f>
        <v>0</v>
      </c>
      <c r="L12" s="71" t="s">
        <v>58</v>
      </c>
      <c r="M12" s="71">
        <f>countif(C:C,"g3")</f>
        <v>0</v>
      </c>
      <c r="N12" s="71" t="s">
        <v>59</v>
      </c>
      <c r="O12" s="71">
        <f>countif(C:C,"g4")</f>
        <v>0</v>
      </c>
      <c r="P12" s="71">
        <f t="shared" si="1"/>
        <v>1</v>
      </c>
      <c r="Q12" s="5"/>
      <c r="R12" s="5"/>
      <c r="S12" s="5"/>
      <c r="T12" s="5"/>
      <c r="U12" s="5"/>
      <c r="V12" s="5"/>
    </row>
    <row r="13" ht="15.75" customHeight="1">
      <c r="A13" s="50"/>
      <c r="B13" s="51"/>
      <c r="C13" s="52"/>
      <c r="D13" s="52"/>
      <c r="E13" s="52"/>
      <c r="F13" s="52"/>
      <c r="G13" s="53"/>
      <c r="H13" s="71" t="s">
        <v>61</v>
      </c>
      <c r="I13" s="71">
        <f>countif(C:C,"h1")</f>
        <v>0</v>
      </c>
      <c r="J13" s="71" t="s">
        <v>62</v>
      </c>
      <c r="K13" s="71">
        <f>countif(C:C,"h2")</f>
        <v>0</v>
      </c>
      <c r="L13" s="71" t="s">
        <v>63</v>
      </c>
      <c r="M13" s="71">
        <f>countif(C:C,"h3")</f>
        <v>0</v>
      </c>
      <c r="N13" s="71" t="s">
        <v>64</v>
      </c>
      <c r="O13" s="71">
        <f>countif(C:C,"h4")</f>
        <v>0</v>
      </c>
      <c r="P13" s="71">
        <f t="shared" si="1"/>
        <v>0</v>
      </c>
      <c r="Q13" s="5"/>
      <c r="R13" s="5"/>
      <c r="S13" s="5"/>
      <c r="T13" s="5"/>
      <c r="U13" s="5"/>
      <c r="V13" s="5"/>
    </row>
    <row r="14" ht="15.75" customHeight="1">
      <c r="A14" s="50"/>
      <c r="B14" s="51"/>
      <c r="C14" s="52"/>
      <c r="D14" s="52"/>
      <c r="E14" s="52"/>
      <c r="F14" s="52"/>
      <c r="G14" s="53"/>
      <c r="H14" s="72" t="s">
        <v>66</v>
      </c>
      <c r="I14" s="71">
        <f>countif(C:C,"i1")</f>
        <v>0</v>
      </c>
      <c r="J14" s="72" t="s">
        <v>67</v>
      </c>
      <c r="K14" s="71">
        <f>countif(C:C,"i2")</f>
        <v>0</v>
      </c>
      <c r="L14" s="72" t="s">
        <v>68</v>
      </c>
      <c r="M14" s="71">
        <f>countif(C:C,"i3")</f>
        <v>0</v>
      </c>
      <c r="N14" s="72" t="s">
        <v>69</v>
      </c>
      <c r="O14" s="71">
        <f>countif(C:C,"i4")</f>
        <v>0</v>
      </c>
      <c r="P14" s="71">
        <f t="shared" si="1"/>
        <v>0</v>
      </c>
      <c r="Q14" s="5"/>
      <c r="R14" s="5"/>
      <c r="S14" s="5"/>
      <c r="T14" s="5"/>
      <c r="U14" s="5"/>
      <c r="V14" s="5"/>
    </row>
    <row r="15" ht="15.75" customHeight="1">
      <c r="A15" s="50"/>
      <c r="B15" s="51"/>
      <c r="C15" s="73"/>
      <c r="D15" s="73"/>
      <c r="E15" s="73"/>
      <c r="F15" s="73"/>
      <c r="G15" s="74"/>
      <c r="H15" s="72" t="s">
        <v>73</v>
      </c>
      <c r="I15" s="71">
        <f>countif(C:C,"j1")</f>
        <v>0</v>
      </c>
      <c r="J15" s="72" t="s">
        <v>74</v>
      </c>
      <c r="K15" s="71">
        <f>countif(C:C,"j2")</f>
        <v>0</v>
      </c>
      <c r="L15" s="72" t="s">
        <v>75</v>
      </c>
      <c r="M15" s="71">
        <f>countif(C:C,"j3")</f>
        <v>0</v>
      </c>
      <c r="N15" s="72" t="s">
        <v>76</v>
      </c>
      <c r="O15" s="71">
        <f>countif(C:C,"j4")</f>
        <v>0</v>
      </c>
      <c r="P15" s="71">
        <f t="shared" si="1"/>
        <v>0</v>
      </c>
      <c r="Q15" s="5"/>
      <c r="R15" s="5"/>
      <c r="S15" s="5"/>
      <c r="T15" s="5"/>
      <c r="U15" s="5"/>
      <c r="V15" s="5"/>
    </row>
    <row r="16" ht="15.75" customHeight="1">
      <c r="A16" s="50"/>
      <c r="B16" s="51"/>
      <c r="C16" s="73"/>
      <c r="D16" s="73"/>
      <c r="E16" s="73"/>
      <c r="F16" s="73"/>
      <c r="G16" s="74"/>
      <c r="H16" s="75" t="s">
        <v>78</v>
      </c>
      <c r="I16" s="18"/>
      <c r="J16" s="18"/>
      <c r="K16" s="18"/>
      <c r="L16" s="18"/>
      <c r="M16" s="18"/>
      <c r="N16" s="18"/>
      <c r="O16" s="19"/>
      <c r="P16" s="71">
        <f t="shared" si="1"/>
        <v>0</v>
      </c>
      <c r="Q16" s="5"/>
      <c r="R16" s="5"/>
      <c r="S16" s="5"/>
      <c r="T16" s="5"/>
      <c r="U16" s="5"/>
      <c r="V16" s="5"/>
    </row>
    <row r="17" ht="15.75" customHeight="1">
      <c r="A17" s="50"/>
      <c r="B17" s="51"/>
      <c r="C17" s="73"/>
      <c r="D17" s="73"/>
      <c r="E17" s="73"/>
      <c r="F17" s="73"/>
      <c r="G17" s="74"/>
      <c r="H17" s="76" t="s">
        <v>81</v>
      </c>
      <c r="I17" s="18"/>
      <c r="J17" s="18"/>
      <c r="K17" s="18"/>
      <c r="L17" s="18"/>
      <c r="M17" s="18"/>
      <c r="N17" s="18"/>
      <c r="O17" s="19"/>
      <c r="P17" s="71">
        <f>sum(P6:P16)</f>
        <v>6</v>
      </c>
      <c r="Q17" s="5"/>
      <c r="R17" s="5"/>
      <c r="S17" s="5"/>
      <c r="T17" s="5"/>
      <c r="U17" s="5"/>
      <c r="V17" s="5"/>
    </row>
    <row r="18" ht="15.75" customHeight="1">
      <c r="A18" s="50"/>
      <c r="B18" s="51"/>
      <c r="C18" s="77"/>
      <c r="D18" s="73"/>
      <c r="E18" s="73"/>
      <c r="F18" s="73"/>
      <c r="G18" s="74"/>
      <c r="H18" s="78"/>
      <c r="I18" s="79" t="s">
        <v>83</v>
      </c>
      <c r="J18" s="80" t="s">
        <v>84</v>
      </c>
      <c r="K18" s="81"/>
      <c r="L18" s="82"/>
      <c r="M18" s="82"/>
      <c r="N18" s="82"/>
      <c r="O18" s="82"/>
      <c r="P18" s="82"/>
      <c r="Q18" s="5"/>
      <c r="R18" s="5"/>
      <c r="S18" s="5"/>
      <c r="T18" s="5"/>
      <c r="U18" s="5"/>
      <c r="V18" s="5"/>
    </row>
    <row r="19" ht="15.75" customHeight="1">
      <c r="A19" s="50"/>
      <c r="B19" s="51"/>
      <c r="C19" s="73"/>
      <c r="D19" s="73"/>
      <c r="E19" s="73"/>
      <c r="F19" s="73"/>
      <c r="G19" s="74"/>
      <c r="H19" s="83" t="s">
        <v>4</v>
      </c>
      <c r="I19" s="79">
        <f>countif(D:D,"o")</f>
        <v>0</v>
      </c>
      <c r="J19" s="79">
        <f>countif(D:D,"x")</f>
        <v>6</v>
      </c>
      <c r="K19" s="81"/>
      <c r="L19" s="82"/>
      <c r="M19" s="82"/>
      <c r="N19" s="82"/>
      <c r="O19" s="82"/>
      <c r="P19" s="82"/>
      <c r="Q19" s="5"/>
      <c r="R19" s="5"/>
      <c r="S19" s="5"/>
      <c r="T19" s="5"/>
      <c r="U19" s="5"/>
      <c r="V19" s="5"/>
    </row>
    <row r="20" ht="15.75" customHeight="1">
      <c r="A20" s="50"/>
      <c r="B20" s="51"/>
      <c r="C20" s="73"/>
      <c r="D20" s="73"/>
      <c r="E20" s="73"/>
      <c r="F20" s="73"/>
      <c r="G20" s="74"/>
      <c r="H20" s="83" t="s">
        <v>5</v>
      </c>
      <c r="I20" s="79">
        <f>countif(E:E,"o")</f>
        <v>0</v>
      </c>
      <c r="J20" s="79">
        <f>countif(E:E,"x")</f>
        <v>6</v>
      </c>
      <c r="K20" s="82"/>
      <c r="L20" s="82"/>
      <c r="M20" s="82"/>
      <c r="N20" s="82"/>
      <c r="O20" s="82"/>
      <c r="P20" s="82"/>
      <c r="Q20" s="5"/>
      <c r="R20" s="5"/>
      <c r="S20" s="5"/>
      <c r="T20" s="5"/>
      <c r="U20" s="5"/>
      <c r="V20" s="5"/>
    </row>
    <row r="21" ht="15.75" customHeight="1">
      <c r="A21" s="50"/>
      <c r="B21" s="51"/>
      <c r="C21" s="77"/>
      <c r="D21" s="62"/>
      <c r="E21" s="77"/>
      <c r="F21" s="77"/>
      <c r="G21" s="84"/>
      <c r="H21" s="83" t="s">
        <v>6</v>
      </c>
      <c r="I21" s="79">
        <f>countif(F:F,"o")</f>
        <v>0</v>
      </c>
      <c r="J21" s="79">
        <f>countif(F:F,"x")</f>
        <v>6</v>
      </c>
      <c r="K21" s="82"/>
      <c r="L21" s="82"/>
      <c r="M21" s="82"/>
      <c r="N21" s="82"/>
      <c r="O21" s="82"/>
      <c r="P21" s="82"/>
      <c r="Q21" s="5"/>
      <c r="R21" s="5"/>
      <c r="S21" s="5"/>
      <c r="T21" s="5"/>
      <c r="U21" s="5"/>
      <c r="V21" s="5"/>
    </row>
    <row r="22" ht="15.75" customHeight="1">
      <c r="A22" s="50"/>
      <c r="B22" s="51"/>
      <c r="C22" s="73"/>
      <c r="D22" s="62"/>
      <c r="E22" s="77"/>
      <c r="F22" s="77"/>
      <c r="G22" s="84"/>
      <c r="H22" s="85" t="s">
        <v>7</v>
      </c>
      <c r="I22" s="79">
        <f>countif(G:G,"o")</f>
        <v>0</v>
      </c>
      <c r="J22" s="79">
        <f>countif(G:G,"x")</f>
        <v>6</v>
      </c>
      <c r="K22" s="82"/>
      <c r="L22" s="82"/>
      <c r="M22" s="82"/>
      <c r="N22" s="82"/>
      <c r="O22" s="82"/>
      <c r="P22" s="82"/>
      <c r="Q22" s="5"/>
      <c r="R22" s="5"/>
      <c r="S22" s="5"/>
      <c r="T22" s="5"/>
      <c r="U22" s="5"/>
      <c r="V22" s="5"/>
    </row>
    <row r="23" ht="15.75" customHeight="1">
      <c r="A23" s="50"/>
      <c r="B23" s="51"/>
      <c r="C23" s="73"/>
      <c r="D23" s="62"/>
      <c r="E23" s="77"/>
      <c r="F23" s="62"/>
      <c r="G23" s="84"/>
      <c r="H23" s="86"/>
      <c r="I23" s="87"/>
      <c r="J23" s="87"/>
      <c r="K23" s="62"/>
      <c r="L23" s="62"/>
      <c r="M23" s="62"/>
      <c r="N23" s="62"/>
      <c r="O23" s="62"/>
      <c r="P23" s="62"/>
      <c r="Q23" s="5"/>
      <c r="R23" s="5"/>
      <c r="S23" s="5"/>
      <c r="T23" s="5"/>
      <c r="U23" s="5"/>
      <c r="V23" s="5"/>
    </row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</sheetData>
  <mergeCells count="3">
    <mergeCell ref="A1:G1"/>
    <mergeCell ref="H16:O16"/>
    <mergeCell ref="H17:O17"/>
  </mergeCells>
  <printOptions/>
  <pageMargins bottom="1.0" footer="0.0" header="0.0" left="0.75" right="0.75" top="1.0"/>
  <pageSetup orientation="landscape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9.43"/>
    <col customWidth="1" min="2" max="2" width="29.71"/>
    <col customWidth="1" min="3" max="3" width="60.0"/>
    <col customWidth="1" min="4" max="4" width="13.14"/>
    <col customWidth="1" min="5" max="5" width="6.71"/>
    <col customWidth="1" min="6" max="6" width="9.43"/>
    <col customWidth="1" min="7" max="7" width="8.71"/>
    <col customWidth="1" min="8" max="8" width="14.71"/>
    <col customWidth="1" min="9" max="10" width="8.71"/>
    <col customWidth="1" min="11" max="11" width="10.86"/>
    <col customWidth="1" min="12" max="12" width="17.29"/>
    <col customWidth="1" min="13" max="13" width="11.14"/>
    <col customWidth="1" min="14" max="14" width="11.43"/>
    <col customWidth="1" min="15" max="15" width="11.57"/>
    <col customWidth="1" min="16" max="16" width="12.86"/>
    <col customWidth="1" min="17" max="28" width="8.71"/>
  </cols>
  <sheetData>
    <row r="1" ht="15.75" customHeight="1">
      <c r="A1" s="61" t="s">
        <v>472</v>
      </c>
      <c r="B1" s="2"/>
      <c r="C1" s="2"/>
      <c r="D1" s="2"/>
      <c r="E1" s="2"/>
      <c r="F1" s="2"/>
      <c r="G1" s="3"/>
      <c r="H1" s="62"/>
      <c r="I1" s="62"/>
      <c r="J1" s="62"/>
      <c r="K1" s="62"/>
      <c r="L1" s="62"/>
      <c r="M1" s="62"/>
      <c r="N1" s="62"/>
      <c r="O1" s="62"/>
      <c r="P1" s="62"/>
    </row>
    <row r="2" ht="15.75" customHeight="1">
      <c r="A2" s="63" t="s">
        <v>1</v>
      </c>
      <c r="B2" s="64" t="s">
        <v>2</v>
      </c>
      <c r="C2" s="65" t="s">
        <v>3</v>
      </c>
      <c r="D2" s="66" t="s">
        <v>4</v>
      </c>
      <c r="E2" s="66" t="s">
        <v>5</v>
      </c>
      <c r="F2" s="66" t="s">
        <v>6</v>
      </c>
      <c r="G2" s="67" t="s">
        <v>7</v>
      </c>
      <c r="H2" s="62"/>
      <c r="I2" s="62"/>
      <c r="J2" s="62"/>
      <c r="K2" s="62"/>
      <c r="L2" s="62"/>
      <c r="M2" s="62"/>
      <c r="N2" s="62"/>
      <c r="O2" s="62"/>
      <c r="P2" s="62"/>
    </row>
    <row r="3" ht="15.75" customHeight="1">
      <c r="A3" s="40" t="s">
        <v>27</v>
      </c>
      <c r="B3" s="41" t="s">
        <v>473</v>
      </c>
      <c r="C3" s="108" t="s">
        <v>171</v>
      </c>
      <c r="D3" s="35" t="s">
        <v>11</v>
      </c>
      <c r="E3" s="35" t="s">
        <v>11</v>
      </c>
      <c r="F3" s="35" t="s">
        <v>11</v>
      </c>
      <c r="G3" s="109" t="s">
        <v>11</v>
      </c>
      <c r="H3" s="62"/>
      <c r="I3" s="62"/>
      <c r="J3" s="62"/>
      <c r="K3" s="62"/>
      <c r="L3" s="62"/>
      <c r="M3" s="62"/>
      <c r="N3" s="62"/>
      <c r="O3" s="62"/>
      <c r="P3" s="62"/>
    </row>
    <row r="4" ht="15.75" customHeight="1">
      <c r="A4" s="40" t="s">
        <v>27</v>
      </c>
      <c r="B4" s="41" t="s">
        <v>474</v>
      </c>
      <c r="C4" s="108" t="s">
        <v>475</v>
      </c>
      <c r="D4" s="35" t="s">
        <v>11</v>
      </c>
      <c r="E4" s="35" t="s">
        <v>11</v>
      </c>
      <c r="F4" s="35" t="s">
        <v>11</v>
      </c>
      <c r="G4" s="109" t="s">
        <v>11</v>
      </c>
      <c r="H4" s="68"/>
      <c r="I4" s="68"/>
      <c r="J4" s="68"/>
      <c r="K4" s="68"/>
      <c r="L4" s="68"/>
      <c r="M4" s="68"/>
      <c r="N4" s="68"/>
      <c r="O4" s="68"/>
      <c r="P4" s="68"/>
    </row>
    <row r="5" ht="15.75" customHeight="1">
      <c r="A5" s="40" t="s">
        <v>455</v>
      </c>
      <c r="B5" s="101" t="s">
        <v>476</v>
      </c>
      <c r="C5" s="108" t="s">
        <v>477</v>
      </c>
      <c r="D5" s="108" t="s">
        <v>11</v>
      </c>
      <c r="E5" s="108" t="s">
        <v>11</v>
      </c>
      <c r="F5" s="108" t="s">
        <v>11</v>
      </c>
      <c r="G5" s="110" t="s">
        <v>11</v>
      </c>
      <c r="H5" s="69" t="s">
        <v>16</v>
      </c>
      <c r="I5" s="69" t="s">
        <v>17</v>
      </c>
      <c r="J5" s="69" t="s">
        <v>18</v>
      </c>
      <c r="K5" s="69" t="s">
        <v>17</v>
      </c>
      <c r="L5" s="69" t="s">
        <v>19</v>
      </c>
      <c r="M5" s="69" t="s">
        <v>17</v>
      </c>
      <c r="N5" s="69" t="s">
        <v>20</v>
      </c>
      <c r="O5" s="69" t="s">
        <v>17</v>
      </c>
      <c r="P5" s="70" t="s">
        <v>21</v>
      </c>
    </row>
    <row r="6" ht="15.75" customHeight="1">
      <c r="A6" s="40" t="s">
        <v>478</v>
      </c>
      <c r="B6" s="41" t="s">
        <v>479</v>
      </c>
      <c r="C6" s="108" t="s">
        <v>72</v>
      </c>
      <c r="D6" s="108" t="s">
        <v>11</v>
      </c>
      <c r="E6" s="108" t="s">
        <v>11</v>
      </c>
      <c r="F6" s="108" t="s">
        <v>11</v>
      </c>
      <c r="G6" s="110" t="s">
        <v>11</v>
      </c>
      <c r="H6" s="70" t="s">
        <v>23</v>
      </c>
      <c r="I6" s="70">
        <f>countif(C:C,"a1")</f>
        <v>0</v>
      </c>
      <c r="J6" s="71" t="s">
        <v>24</v>
      </c>
      <c r="K6" s="14">
        <f>countif(C:C,"a2")</f>
        <v>0</v>
      </c>
      <c r="L6" s="70" t="s">
        <v>25</v>
      </c>
      <c r="M6" s="70">
        <f>countif(C:C,"a3")</f>
        <v>0</v>
      </c>
      <c r="N6" s="71" t="s">
        <v>26</v>
      </c>
      <c r="O6" s="70">
        <f>countif(C:C,"a4")</f>
        <v>0</v>
      </c>
      <c r="P6" s="70">
        <f t="shared" ref="P6:P16" si="1">sum(I6,K6,M6,O6)</f>
        <v>0</v>
      </c>
    </row>
    <row r="7" ht="15.75" customHeight="1">
      <c r="A7" s="40" t="s">
        <v>478</v>
      </c>
      <c r="B7" s="41" t="s">
        <v>480</v>
      </c>
      <c r="C7" s="108" t="s">
        <v>72</v>
      </c>
      <c r="D7" s="108" t="s">
        <v>11</v>
      </c>
      <c r="E7" s="108" t="s">
        <v>11</v>
      </c>
      <c r="F7" s="108" t="s">
        <v>11</v>
      </c>
      <c r="G7" s="110" t="s">
        <v>112</v>
      </c>
      <c r="H7" s="70" t="s">
        <v>29</v>
      </c>
      <c r="I7" s="70">
        <f>countif(C:C,"b1")</f>
        <v>0</v>
      </c>
      <c r="J7" s="71" t="s">
        <v>30</v>
      </c>
      <c r="K7" s="70">
        <f>countif(C:C,"b2")</f>
        <v>0</v>
      </c>
      <c r="L7" s="70" t="s">
        <v>31</v>
      </c>
      <c r="M7" s="70">
        <f>countif(C:C,"b3")</f>
        <v>0</v>
      </c>
      <c r="N7" s="71" t="s">
        <v>32</v>
      </c>
      <c r="O7" s="70">
        <f>countif(C:C,"b4")</f>
        <v>0</v>
      </c>
      <c r="P7" s="70">
        <f t="shared" si="1"/>
        <v>0</v>
      </c>
    </row>
    <row r="8" ht="15.75" customHeight="1">
      <c r="A8" s="40" t="s">
        <v>481</v>
      </c>
      <c r="B8" s="41" t="s">
        <v>482</v>
      </c>
      <c r="C8" s="108" t="s">
        <v>72</v>
      </c>
      <c r="D8" s="108" t="s">
        <v>11</v>
      </c>
      <c r="E8" s="108" t="s">
        <v>11</v>
      </c>
      <c r="F8" s="108" t="s">
        <v>11</v>
      </c>
      <c r="G8" s="110" t="s">
        <v>11</v>
      </c>
      <c r="H8" s="70" t="s">
        <v>34</v>
      </c>
      <c r="I8" s="70">
        <f>countif(C:C,"c1")</f>
        <v>0</v>
      </c>
      <c r="J8" s="71" t="s">
        <v>35</v>
      </c>
      <c r="K8" s="70">
        <v>0.0</v>
      </c>
      <c r="L8" s="70" t="s">
        <v>36</v>
      </c>
      <c r="M8" s="70">
        <f>countif(C:C,"c3")</f>
        <v>0</v>
      </c>
      <c r="N8" s="71" t="s">
        <v>37</v>
      </c>
      <c r="O8" s="70">
        <f>countif(C:C,"c4")</f>
        <v>0</v>
      </c>
      <c r="P8" s="70">
        <f t="shared" si="1"/>
        <v>0</v>
      </c>
    </row>
    <row r="9" ht="15.75" customHeight="1">
      <c r="A9" s="40" t="s">
        <v>483</v>
      </c>
      <c r="B9" s="101" t="s">
        <v>484</v>
      </c>
      <c r="C9" s="35" t="s">
        <v>485</v>
      </c>
      <c r="D9" s="35" t="s">
        <v>11</v>
      </c>
      <c r="E9" s="35" t="s">
        <v>11</v>
      </c>
      <c r="F9" s="35" t="s">
        <v>11</v>
      </c>
      <c r="G9" s="35" t="s">
        <v>112</v>
      </c>
      <c r="H9" s="70" t="s">
        <v>40</v>
      </c>
      <c r="I9" s="14">
        <f>countif(C:C,"d1")</f>
        <v>0</v>
      </c>
      <c r="J9" s="71" t="s">
        <v>41</v>
      </c>
      <c r="K9" s="70">
        <f>countif(C:C,"d2")</f>
        <v>0</v>
      </c>
      <c r="L9" s="70" t="s">
        <v>42</v>
      </c>
      <c r="M9" s="70">
        <f>countif(C:C,"d3")</f>
        <v>1</v>
      </c>
      <c r="N9" s="71" t="s">
        <v>43</v>
      </c>
      <c r="O9" s="70">
        <f>countif(C:C,"d4")</f>
        <v>0</v>
      </c>
      <c r="P9" s="70">
        <f t="shared" si="1"/>
        <v>1</v>
      </c>
    </row>
    <row r="10" ht="15.75" customHeight="1">
      <c r="A10" s="50"/>
      <c r="B10" s="60"/>
      <c r="C10" s="54"/>
      <c r="D10" s="52"/>
      <c r="E10" s="52"/>
      <c r="F10" s="52"/>
      <c r="G10" s="52"/>
      <c r="H10" s="79" t="s">
        <v>45</v>
      </c>
      <c r="I10" s="71">
        <f>countif(C:C,"e1")</f>
        <v>0</v>
      </c>
      <c r="J10" s="71" t="s">
        <v>46</v>
      </c>
      <c r="K10" s="71">
        <f>countif(C:C,"e2")</f>
        <v>0</v>
      </c>
      <c r="L10" s="71" t="s">
        <v>47</v>
      </c>
      <c r="M10" s="71">
        <f>countif(C:C,"e3")</f>
        <v>0</v>
      </c>
      <c r="N10" s="71" t="s">
        <v>48</v>
      </c>
      <c r="O10" s="71">
        <f>countif(C:C,"e4")</f>
        <v>0</v>
      </c>
      <c r="P10" s="71">
        <f t="shared" si="1"/>
        <v>0</v>
      </c>
    </row>
    <row r="11" ht="15.75" customHeight="1">
      <c r="A11" s="50"/>
      <c r="B11" s="51"/>
      <c r="C11" s="77"/>
      <c r="D11" s="73"/>
      <c r="E11" s="73"/>
      <c r="F11" s="73"/>
      <c r="G11" s="74"/>
      <c r="H11" s="71" t="s">
        <v>51</v>
      </c>
      <c r="I11" s="15">
        <f>countif(C:C,"f1")</f>
        <v>0</v>
      </c>
      <c r="J11" s="71" t="s">
        <v>52</v>
      </c>
      <c r="K11" s="71">
        <f>countif(C:C,"f2")</f>
        <v>0</v>
      </c>
      <c r="L11" s="71" t="s">
        <v>53</v>
      </c>
      <c r="M11" s="71">
        <f>countif(C:C,"f3")</f>
        <v>0</v>
      </c>
      <c r="N11" s="71" t="s">
        <v>54</v>
      </c>
      <c r="O11" s="71">
        <f>countif(C:C,"f4")</f>
        <v>1</v>
      </c>
      <c r="P11" s="71">
        <f t="shared" si="1"/>
        <v>1</v>
      </c>
    </row>
    <row r="12" ht="15.75" customHeight="1">
      <c r="A12" s="50"/>
      <c r="B12" s="51"/>
      <c r="C12" s="77"/>
      <c r="D12" s="73"/>
      <c r="E12" s="73"/>
      <c r="F12" s="73"/>
      <c r="G12" s="74"/>
      <c r="H12" s="71" t="s">
        <v>56</v>
      </c>
      <c r="I12" s="71">
        <f>countif(C:C,"g1")</f>
        <v>0</v>
      </c>
      <c r="J12" s="71" t="s">
        <v>57</v>
      </c>
      <c r="K12" s="71">
        <f>countif(C:C,"g2")</f>
        <v>0</v>
      </c>
      <c r="L12" s="71" t="s">
        <v>58</v>
      </c>
      <c r="M12" s="71">
        <f>countif(C:C,"g3")</f>
        <v>0</v>
      </c>
      <c r="N12" s="71" t="s">
        <v>59</v>
      </c>
      <c r="O12" s="71">
        <f>countif(C:C,"g4")</f>
        <v>0</v>
      </c>
      <c r="P12" s="71">
        <f t="shared" si="1"/>
        <v>0</v>
      </c>
    </row>
    <row r="13" ht="15.75" customHeight="1">
      <c r="A13" s="50"/>
      <c r="B13" s="51"/>
      <c r="C13" s="77"/>
      <c r="D13" s="73"/>
      <c r="E13" s="73"/>
      <c r="F13" s="73"/>
      <c r="G13" s="74"/>
      <c r="H13" s="71" t="s">
        <v>61</v>
      </c>
      <c r="I13" s="71">
        <f>countif(C:C,"h1")</f>
        <v>0</v>
      </c>
      <c r="J13" s="71" t="s">
        <v>62</v>
      </c>
      <c r="K13" s="71">
        <f>countif(C:C,"h2")</f>
        <v>1</v>
      </c>
      <c r="L13" s="71" t="s">
        <v>63</v>
      </c>
      <c r="M13" s="71">
        <f>countif(C:C,"h3")</f>
        <v>0</v>
      </c>
      <c r="N13" s="71" t="s">
        <v>64</v>
      </c>
      <c r="O13" s="71">
        <f>countif(C:C,"h4")</f>
        <v>1</v>
      </c>
      <c r="P13" s="71">
        <f t="shared" si="1"/>
        <v>2</v>
      </c>
    </row>
    <row r="14" ht="15.75" customHeight="1">
      <c r="A14" s="50"/>
      <c r="B14" s="51"/>
      <c r="C14" s="77"/>
      <c r="D14" s="73"/>
      <c r="E14" s="73"/>
      <c r="F14" s="73"/>
      <c r="G14" s="74"/>
      <c r="H14" s="71" t="s">
        <v>66</v>
      </c>
      <c r="I14" s="71">
        <f>countif(C:C,"i1")</f>
        <v>0</v>
      </c>
      <c r="J14" s="72" t="s">
        <v>67</v>
      </c>
      <c r="K14" s="71">
        <f>countif(C:C,"i2")</f>
        <v>0</v>
      </c>
      <c r="L14" s="71" t="s">
        <v>486</v>
      </c>
      <c r="M14" s="71">
        <f>countif(C:C,"i3")</f>
        <v>3</v>
      </c>
      <c r="N14" s="72" t="s">
        <v>69</v>
      </c>
      <c r="O14" s="71">
        <f>countif(C:C,"i4")</f>
        <v>0</v>
      </c>
      <c r="P14" s="71">
        <f t="shared" si="1"/>
        <v>3</v>
      </c>
    </row>
    <row r="15" ht="15.75" customHeight="1">
      <c r="A15" s="50"/>
      <c r="B15" s="51"/>
      <c r="C15" s="77"/>
      <c r="D15" s="73"/>
      <c r="E15" s="73"/>
      <c r="F15" s="73"/>
      <c r="G15" s="74"/>
      <c r="H15" s="71" t="s">
        <v>73</v>
      </c>
      <c r="I15" s="71">
        <f>countif(C:C,"j1")</f>
        <v>0</v>
      </c>
      <c r="J15" s="72" t="s">
        <v>74</v>
      </c>
      <c r="K15" s="71">
        <f>countif(C:C,"j2")</f>
        <v>0</v>
      </c>
      <c r="L15" s="72" t="s">
        <v>75</v>
      </c>
      <c r="M15" s="71">
        <f>countif(C:C,"j3")</f>
        <v>0</v>
      </c>
      <c r="N15" s="72" t="s">
        <v>76</v>
      </c>
      <c r="O15" s="71">
        <f>countif(C:C,"j4")</f>
        <v>0</v>
      </c>
      <c r="P15" s="71">
        <f t="shared" si="1"/>
        <v>0</v>
      </c>
    </row>
    <row r="16" ht="15.75" customHeight="1">
      <c r="A16" s="50"/>
      <c r="B16" s="51"/>
      <c r="C16" s="77"/>
      <c r="D16" s="73"/>
      <c r="E16" s="73"/>
      <c r="F16" s="73"/>
      <c r="G16" s="74"/>
      <c r="H16" s="75" t="s">
        <v>78</v>
      </c>
      <c r="I16" s="18"/>
      <c r="J16" s="18"/>
      <c r="K16" s="18"/>
      <c r="L16" s="18"/>
      <c r="M16" s="18"/>
      <c r="N16" s="18"/>
      <c r="O16" s="19"/>
      <c r="P16" s="71">
        <f t="shared" si="1"/>
        <v>0</v>
      </c>
    </row>
    <row r="17" ht="15.75" customHeight="1">
      <c r="A17" s="50"/>
      <c r="B17" s="51"/>
      <c r="C17" s="77"/>
      <c r="D17" s="73"/>
      <c r="E17" s="73"/>
      <c r="F17" s="73"/>
      <c r="G17" s="74"/>
      <c r="H17" s="76" t="s">
        <v>81</v>
      </c>
      <c r="I17" s="18"/>
      <c r="J17" s="18"/>
      <c r="K17" s="18"/>
      <c r="L17" s="18"/>
      <c r="M17" s="18"/>
      <c r="N17" s="18"/>
      <c r="O17" s="19"/>
      <c r="P17" s="71">
        <f>sum(P6:P16)</f>
        <v>7</v>
      </c>
    </row>
    <row r="18" ht="15.75" customHeight="1">
      <c r="A18" s="50"/>
      <c r="B18" s="51"/>
      <c r="C18" s="77"/>
      <c r="D18" s="73"/>
      <c r="E18" s="73"/>
      <c r="F18" s="73"/>
      <c r="G18" s="74"/>
      <c r="H18" s="78"/>
      <c r="I18" s="79" t="s">
        <v>83</v>
      </c>
      <c r="J18" s="80" t="s">
        <v>84</v>
      </c>
      <c r="K18" s="81"/>
      <c r="L18" s="82"/>
      <c r="M18" s="82"/>
      <c r="N18" s="82"/>
      <c r="O18" s="82"/>
      <c r="P18" s="82"/>
    </row>
    <row r="19" ht="15.75" customHeight="1">
      <c r="A19" s="50"/>
      <c r="B19" s="51"/>
      <c r="C19" s="77"/>
      <c r="D19" s="73"/>
      <c r="E19" s="73"/>
      <c r="F19" s="73"/>
      <c r="G19" s="74"/>
      <c r="H19" s="83" t="s">
        <v>4</v>
      </c>
      <c r="I19" s="79">
        <f>countif(D:D,"o")</f>
        <v>0</v>
      </c>
      <c r="J19" s="79">
        <f>countif(D:D,"x")</f>
        <v>7</v>
      </c>
      <c r="K19" s="81"/>
      <c r="L19" s="82"/>
      <c r="M19" s="82"/>
      <c r="N19" s="82"/>
      <c r="O19" s="82"/>
      <c r="P19" s="82"/>
    </row>
    <row r="20" ht="15.75" customHeight="1">
      <c r="A20" s="111"/>
      <c r="B20" s="112"/>
      <c r="C20" s="77"/>
      <c r="D20" s="73"/>
      <c r="E20" s="73"/>
      <c r="F20" s="73"/>
      <c r="G20" s="74"/>
      <c r="H20" s="83" t="s">
        <v>5</v>
      </c>
      <c r="I20" s="79">
        <f>countif(E:E,"o")</f>
        <v>0</v>
      </c>
      <c r="J20" s="79">
        <f>countif(E:E,"x")</f>
        <v>7</v>
      </c>
      <c r="K20" s="82"/>
      <c r="L20" s="82"/>
      <c r="M20" s="82"/>
      <c r="N20" s="82"/>
      <c r="O20" s="82"/>
      <c r="P20" s="82"/>
    </row>
    <row r="21" ht="15.75" customHeight="1">
      <c r="A21" s="113"/>
      <c r="B21" s="114"/>
      <c r="C21" s="77"/>
      <c r="D21" s="62"/>
      <c r="E21" s="77"/>
      <c r="F21" s="77"/>
      <c r="G21" s="84"/>
      <c r="H21" s="83" t="s">
        <v>6</v>
      </c>
      <c r="I21" s="79">
        <f>countif(F:F,"o")</f>
        <v>0</v>
      </c>
      <c r="J21" s="79">
        <f>countif(F:F,"x")</f>
        <v>7</v>
      </c>
      <c r="K21" s="82"/>
      <c r="L21" s="82"/>
      <c r="M21" s="82"/>
      <c r="N21" s="82"/>
      <c r="O21" s="82"/>
      <c r="P21" s="82"/>
    </row>
    <row r="22" ht="15.75" customHeight="1">
      <c r="A22" s="113"/>
      <c r="B22" s="114"/>
      <c r="C22" s="77"/>
      <c r="D22" s="62"/>
      <c r="E22" s="77"/>
      <c r="F22" s="77"/>
      <c r="G22" s="84"/>
      <c r="H22" s="85" t="s">
        <v>7</v>
      </c>
      <c r="I22" s="79">
        <f>countif(G:G,"o")</f>
        <v>2</v>
      </c>
      <c r="J22" s="79">
        <f>countif(G:G,"x")</f>
        <v>5</v>
      </c>
      <c r="K22" s="82"/>
      <c r="L22" s="82"/>
      <c r="M22" s="82"/>
      <c r="N22" s="82"/>
      <c r="O22" s="82"/>
      <c r="P22" s="82"/>
    </row>
    <row r="23" ht="15.75" customHeight="1">
      <c r="A23" s="113"/>
      <c r="B23" s="114"/>
      <c r="C23" s="77"/>
      <c r="D23" s="62"/>
      <c r="E23" s="77"/>
      <c r="F23" s="62"/>
      <c r="G23" s="84"/>
      <c r="H23" s="86"/>
      <c r="I23" s="87"/>
      <c r="J23" s="87"/>
      <c r="K23" s="62"/>
      <c r="L23" s="62"/>
      <c r="M23" s="62"/>
      <c r="N23" s="62"/>
      <c r="O23" s="62"/>
      <c r="P23" s="62"/>
    </row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>
      <c r="T32" s="82"/>
      <c r="U32" s="82"/>
      <c r="V32" s="82"/>
      <c r="W32" s="82"/>
      <c r="X32" s="82"/>
      <c r="Y32" s="82"/>
      <c r="Z32" s="82"/>
      <c r="AA32" s="82"/>
      <c r="AB32" s="82"/>
    </row>
    <row r="33" ht="15.75" customHeight="1">
      <c r="T33" s="82"/>
      <c r="U33" s="82"/>
      <c r="V33" s="82"/>
      <c r="W33" s="82"/>
      <c r="X33" s="82"/>
      <c r="Y33" s="82"/>
      <c r="Z33" s="82"/>
      <c r="AA33" s="82"/>
      <c r="AB33" s="82"/>
    </row>
    <row r="34" ht="15.75" customHeight="1">
      <c r="T34" s="115"/>
      <c r="U34" s="115"/>
      <c r="V34" s="115"/>
      <c r="W34" s="115"/>
      <c r="X34" s="115"/>
      <c r="Y34" s="115"/>
      <c r="Z34" s="115"/>
      <c r="AA34" s="115"/>
      <c r="AB34" s="115"/>
    </row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</sheetData>
  <mergeCells count="3">
    <mergeCell ref="A1:G1"/>
    <mergeCell ref="H16:O16"/>
    <mergeCell ref="H17:O17"/>
  </mergeCells>
  <printOptions/>
  <pageMargins bottom="1.0" footer="0.0" header="0.0" left="0.75" right="0.75" top="1.0"/>
  <pageSetup orientation="landscape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6.71"/>
    <col customWidth="1" min="2" max="2" width="41.14"/>
    <col customWidth="1" min="3" max="3" width="31.71"/>
    <col customWidth="1" min="4" max="6" width="8.71"/>
    <col customWidth="1" min="7" max="7" width="14.43"/>
    <col customWidth="1" min="8" max="8" width="17.29"/>
    <col customWidth="1" min="9" max="9" width="8.71"/>
    <col customWidth="1" min="10" max="10" width="15.14"/>
    <col customWidth="1" min="11" max="24" width="8.71"/>
  </cols>
  <sheetData>
    <row r="1" ht="15.75" customHeight="1">
      <c r="A1" s="61" t="s">
        <v>487</v>
      </c>
      <c r="B1" s="2"/>
      <c r="C1" s="2"/>
      <c r="D1" s="2"/>
      <c r="E1" s="2"/>
      <c r="F1" s="2"/>
      <c r="G1" s="3"/>
      <c r="H1" s="62"/>
      <c r="I1" s="62"/>
      <c r="J1" s="62"/>
      <c r="K1" s="62"/>
      <c r="L1" s="62"/>
      <c r="M1" s="62"/>
      <c r="N1" s="62"/>
      <c r="O1" s="62"/>
      <c r="P1" s="62"/>
    </row>
    <row r="2" ht="15.75" customHeight="1">
      <c r="A2" s="63" t="s">
        <v>1</v>
      </c>
      <c r="B2" s="64" t="s">
        <v>2</v>
      </c>
      <c r="C2" s="65" t="s">
        <v>3</v>
      </c>
      <c r="D2" s="66" t="s">
        <v>4</v>
      </c>
      <c r="E2" s="66" t="s">
        <v>5</v>
      </c>
      <c r="F2" s="66" t="s">
        <v>6</v>
      </c>
      <c r="G2" s="67" t="s">
        <v>7</v>
      </c>
      <c r="H2" s="62"/>
      <c r="I2" s="62"/>
      <c r="J2" s="62"/>
      <c r="K2" s="62"/>
      <c r="L2" s="62"/>
      <c r="M2" s="62"/>
      <c r="N2" s="62"/>
      <c r="O2" s="62"/>
      <c r="P2" s="62"/>
    </row>
    <row r="3" ht="15.75" customHeight="1">
      <c r="A3" s="116" t="s">
        <v>27</v>
      </c>
      <c r="B3" s="117" t="s">
        <v>488</v>
      </c>
      <c r="C3" s="118" t="s">
        <v>171</v>
      </c>
      <c r="D3" s="102" t="s">
        <v>11</v>
      </c>
      <c r="E3" s="102" t="s">
        <v>11</v>
      </c>
      <c r="F3" s="102" t="s">
        <v>11</v>
      </c>
      <c r="G3" s="119" t="s">
        <v>11</v>
      </c>
      <c r="H3" s="62"/>
      <c r="I3" s="62"/>
      <c r="J3" s="62"/>
      <c r="K3" s="62"/>
      <c r="L3" s="62"/>
      <c r="M3" s="62"/>
      <c r="N3" s="62"/>
      <c r="O3" s="62"/>
      <c r="P3" s="62"/>
    </row>
    <row r="4" ht="15.75" customHeight="1">
      <c r="A4" s="120" t="s">
        <v>489</v>
      </c>
      <c r="B4" s="121" t="s">
        <v>490</v>
      </c>
      <c r="C4" s="118" t="s">
        <v>108</v>
      </c>
      <c r="D4" s="102" t="s">
        <v>11</v>
      </c>
      <c r="E4" s="102" t="s">
        <v>11</v>
      </c>
      <c r="F4" s="102" t="s">
        <v>11</v>
      </c>
      <c r="G4" s="119" t="s">
        <v>11</v>
      </c>
      <c r="H4" s="68"/>
      <c r="I4" s="68"/>
      <c r="J4" s="68"/>
      <c r="K4" s="68"/>
      <c r="L4" s="68"/>
      <c r="M4" s="68"/>
      <c r="N4" s="68"/>
      <c r="O4" s="68"/>
      <c r="P4" s="68"/>
    </row>
    <row r="5" ht="15.75" customHeight="1">
      <c r="A5" s="116" t="s">
        <v>337</v>
      </c>
      <c r="B5" s="122" t="s">
        <v>491</v>
      </c>
      <c r="C5" s="118" t="s">
        <v>98</v>
      </c>
      <c r="D5" s="118" t="s">
        <v>11</v>
      </c>
      <c r="E5" s="118" t="s">
        <v>11</v>
      </c>
      <c r="F5" s="118" t="s">
        <v>11</v>
      </c>
      <c r="G5" s="123" t="s">
        <v>11</v>
      </c>
      <c r="H5" s="124" t="s">
        <v>16</v>
      </c>
      <c r="I5" s="124" t="s">
        <v>17</v>
      </c>
      <c r="J5" s="124" t="s">
        <v>18</v>
      </c>
      <c r="K5" s="124" t="s">
        <v>17</v>
      </c>
      <c r="L5" s="124" t="s">
        <v>19</v>
      </c>
      <c r="M5" s="124" t="s">
        <v>17</v>
      </c>
      <c r="N5" s="124" t="s">
        <v>20</v>
      </c>
      <c r="O5" s="124" t="s">
        <v>17</v>
      </c>
      <c r="P5" s="71" t="s">
        <v>21</v>
      </c>
    </row>
    <row r="6" ht="15.75" customHeight="1">
      <c r="A6" s="120" t="s">
        <v>92</v>
      </c>
      <c r="B6" s="121" t="s">
        <v>492</v>
      </c>
      <c r="C6" s="118" t="s">
        <v>180</v>
      </c>
      <c r="D6" s="118" t="s">
        <v>11</v>
      </c>
      <c r="E6" s="118" t="s">
        <v>11</v>
      </c>
      <c r="F6" s="118" t="s">
        <v>11</v>
      </c>
      <c r="G6" s="123" t="s">
        <v>11</v>
      </c>
      <c r="H6" s="71" t="s">
        <v>23</v>
      </c>
      <c r="I6" s="71">
        <f>countif(C:C,"a1")</f>
        <v>0</v>
      </c>
      <c r="J6" s="71" t="s">
        <v>24</v>
      </c>
      <c r="K6" s="15">
        <f>countif(C:C,"a2")</f>
        <v>1</v>
      </c>
      <c r="L6" s="71" t="s">
        <v>25</v>
      </c>
      <c r="M6" s="71">
        <f>countif(C:C,"a3")</f>
        <v>1</v>
      </c>
      <c r="N6" s="71" t="s">
        <v>26</v>
      </c>
      <c r="O6" s="71">
        <f>countif(C:C,"a4")</f>
        <v>1</v>
      </c>
      <c r="P6" s="71">
        <f t="shared" ref="P6:P16" si="1">sum(I6,K6,M6,O6)</f>
        <v>3</v>
      </c>
    </row>
    <row r="7" ht="15.75" customHeight="1">
      <c r="A7" s="116" t="s">
        <v>493</v>
      </c>
      <c r="B7" s="122" t="s">
        <v>494</v>
      </c>
      <c r="C7" s="125" t="s">
        <v>94</v>
      </c>
      <c r="D7" s="118" t="s">
        <v>11</v>
      </c>
      <c r="E7" s="118" t="s">
        <v>11</v>
      </c>
      <c r="F7" s="118" t="s">
        <v>11</v>
      </c>
      <c r="G7" s="123" t="s">
        <v>11</v>
      </c>
      <c r="H7" s="71" t="s">
        <v>29</v>
      </c>
      <c r="I7" s="71">
        <f>countif(C:C,"b1")</f>
        <v>0</v>
      </c>
      <c r="J7" s="71" t="s">
        <v>30</v>
      </c>
      <c r="K7" s="71">
        <f>countif(C:C,"b2")</f>
        <v>0</v>
      </c>
      <c r="L7" s="71" t="s">
        <v>31</v>
      </c>
      <c r="M7" s="71">
        <f>countif(C:C,"b3")</f>
        <v>0</v>
      </c>
      <c r="N7" s="71" t="s">
        <v>32</v>
      </c>
      <c r="O7" s="71">
        <f>countif(C:C,"b4")</f>
        <v>0</v>
      </c>
      <c r="P7" s="71">
        <f t="shared" si="1"/>
        <v>0</v>
      </c>
    </row>
    <row r="8" ht="15.75" customHeight="1">
      <c r="A8" s="120" t="s">
        <v>493</v>
      </c>
      <c r="B8" s="121" t="s">
        <v>495</v>
      </c>
      <c r="C8" s="118" t="s">
        <v>94</v>
      </c>
      <c r="D8" s="118" t="s">
        <v>11</v>
      </c>
      <c r="E8" s="118" t="s">
        <v>11</v>
      </c>
      <c r="F8" s="118" t="s">
        <v>11</v>
      </c>
      <c r="G8" s="123" t="s">
        <v>11</v>
      </c>
      <c r="H8" s="71" t="s">
        <v>34</v>
      </c>
      <c r="I8" s="71">
        <f>countif(C:C,"c1")</f>
        <v>0</v>
      </c>
      <c r="J8" s="71" t="s">
        <v>35</v>
      </c>
      <c r="K8" s="71">
        <v>0.0</v>
      </c>
      <c r="L8" s="71" t="s">
        <v>36</v>
      </c>
      <c r="M8" s="71">
        <f>countif(C:C,"c3")</f>
        <v>6</v>
      </c>
      <c r="N8" s="71" t="s">
        <v>37</v>
      </c>
      <c r="O8" s="71">
        <f>countif(C:C,"c4")</f>
        <v>0</v>
      </c>
      <c r="P8" s="71">
        <f t="shared" si="1"/>
        <v>6</v>
      </c>
    </row>
    <row r="9" ht="15.75" customHeight="1">
      <c r="A9" s="116" t="s">
        <v>357</v>
      </c>
      <c r="B9" s="122" t="s">
        <v>496</v>
      </c>
      <c r="C9" s="118" t="s">
        <v>10</v>
      </c>
      <c r="D9" s="118" t="s">
        <v>11</v>
      </c>
      <c r="E9" s="118" t="s">
        <v>11</v>
      </c>
      <c r="F9" s="118" t="s">
        <v>11</v>
      </c>
      <c r="G9" s="123" t="s">
        <v>11</v>
      </c>
      <c r="H9" s="71" t="s">
        <v>40</v>
      </c>
      <c r="I9" s="15">
        <f>countif(C:C,"d1")</f>
        <v>2</v>
      </c>
      <c r="J9" s="71" t="s">
        <v>41</v>
      </c>
      <c r="K9" s="71">
        <f>countif(C:C,"d2")</f>
        <v>1</v>
      </c>
      <c r="L9" s="71" t="s">
        <v>42</v>
      </c>
      <c r="M9" s="71">
        <f>countif(C:C,"d3")</f>
        <v>2</v>
      </c>
      <c r="N9" s="71" t="s">
        <v>43</v>
      </c>
      <c r="O9" s="71">
        <f>countif(C:C,"d4")</f>
        <v>0</v>
      </c>
      <c r="P9" s="71">
        <f t="shared" si="1"/>
        <v>5</v>
      </c>
    </row>
    <row r="10" ht="15.75" customHeight="1">
      <c r="A10" s="120" t="s">
        <v>497</v>
      </c>
      <c r="B10" s="121" t="s">
        <v>498</v>
      </c>
      <c r="C10" s="118" t="s">
        <v>108</v>
      </c>
      <c r="D10" s="118" t="s">
        <v>11</v>
      </c>
      <c r="E10" s="118" t="s">
        <v>11</v>
      </c>
      <c r="F10" s="118" t="s">
        <v>11</v>
      </c>
      <c r="G10" s="123" t="s">
        <v>11</v>
      </c>
      <c r="H10" s="71" t="s">
        <v>45</v>
      </c>
      <c r="I10" s="71">
        <f>countif(C:C,"e1")</f>
        <v>0</v>
      </c>
      <c r="J10" s="71" t="s">
        <v>46</v>
      </c>
      <c r="K10" s="71">
        <f>countif(C:C,"e2")</f>
        <v>0</v>
      </c>
      <c r="L10" s="71" t="s">
        <v>47</v>
      </c>
      <c r="M10" s="71">
        <f>countif(C:C,"e3")</f>
        <v>0</v>
      </c>
      <c r="N10" s="71" t="s">
        <v>48</v>
      </c>
      <c r="O10" s="71">
        <f>countif(C:C,"e4")</f>
        <v>0</v>
      </c>
      <c r="P10" s="71">
        <f t="shared" si="1"/>
        <v>0</v>
      </c>
    </row>
    <row r="11" ht="15.75" customHeight="1">
      <c r="A11" s="116" t="s">
        <v>499</v>
      </c>
      <c r="B11" s="122" t="s">
        <v>500</v>
      </c>
      <c r="C11" s="118" t="s">
        <v>501</v>
      </c>
      <c r="D11" s="118" t="s">
        <v>11</v>
      </c>
      <c r="E11" s="118" t="s">
        <v>112</v>
      </c>
      <c r="F11" s="118" t="s">
        <v>11</v>
      </c>
      <c r="G11" s="123" t="s">
        <v>11</v>
      </c>
      <c r="H11" s="71" t="s">
        <v>51</v>
      </c>
      <c r="I11" s="15">
        <f>countif(C:C,"f1")</f>
        <v>1</v>
      </c>
      <c r="J11" s="71" t="s">
        <v>52</v>
      </c>
      <c r="K11" s="71">
        <f>countif(C:C,"f2")</f>
        <v>0</v>
      </c>
      <c r="L11" s="71" t="s">
        <v>53</v>
      </c>
      <c r="M11" s="71">
        <f>countif(C:C,"f3")</f>
        <v>0</v>
      </c>
      <c r="N11" s="71" t="s">
        <v>54</v>
      </c>
      <c r="O11" s="71">
        <f>countif(C:C,"f4")</f>
        <v>0</v>
      </c>
      <c r="P11" s="71">
        <f t="shared" si="1"/>
        <v>1</v>
      </c>
    </row>
    <row r="12" ht="15.75" customHeight="1">
      <c r="A12" s="120" t="s">
        <v>70</v>
      </c>
      <c r="B12" s="121" t="s">
        <v>502</v>
      </c>
      <c r="C12" s="118" t="s">
        <v>80</v>
      </c>
      <c r="D12" s="118" t="s">
        <v>11</v>
      </c>
      <c r="E12" s="118" t="s">
        <v>11</v>
      </c>
      <c r="F12" s="118" t="s">
        <v>11</v>
      </c>
      <c r="G12" s="123" t="s">
        <v>11</v>
      </c>
      <c r="H12" s="71" t="s">
        <v>56</v>
      </c>
      <c r="I12" s="71">
        <f>countif(C:C,"g1")</f>
        <v>0</v>
      </c>
      <c r="J12" s="71" t="s">
        <v>57</v>
      </c>
      <c r="K12" s="71">
        <f>countif(C:C,"g2")</f>
        <v>0</v>
      </c>
      <c r="L12" s="71" t="s">
        <v>58</v>
      </c>
      <c r="M12" s="71">
        <f>countif(C:C,"g3")</f>
        <v>1</v>
      </c>
      <c r="N12" s="71" t="s">
        <v>59</v>
      </c>
      <c r="O12" s="71">
        <f>countif(C:C,"g4")</f>
        <v>0</v>
      </c>
      <c r="P12" s="71">
        <f t="shared" si="1"/>
        <v>1</v>
      </c>
    </row>
    <row r="13" ht="15.75" customHeight="1">
      <c r="A13" s="116" t="s">
        <v>503</v>
      </c>
      <c r="B13" s="122" t="s">
        <v>504</v>
      </c>
      <c r="C13" s="118" t="s">
        <v>485</v>
      </c>
      <c r="D13" s="118" t="s">
        <v>11</v>
      </c>
      <c r="E13" s="118" t="s">
        <v>11</v>
      </c>
      <c r="F13" s="118" t="s">
        <v>11</v>
      </c>
      <c r="G13" s="123" t="s">
        <v>11</v>
      </c>
      <c r="H13" s="71" t="s">
        <v>61</v>
      </c>
      <c r="I13" s="71">
        <f>countif(C:C,"h1")</f>
        <v>0</v>
      </c>
      <c r="J13" s="71" t="s">
        <v>62</v>
      </c>
      <c r="K13" s="71">
        <f>countif(C:C,"h2")</f>
        <v>1</v>
      </c>
      <c r="L13" s="71" t="s">
        <v>63</v>
      </c>
      <c r="M13" s="71">
        <f>countif(C:C,"h3")</f>
        <v>0</v>
      </c>
      <c r="N13" s="71" t="s">
        <v>64</v>
      </c>
      <c r="O13" s="71">
        <f>countif(C:C,"h4")</f>
        <v>0</v>
      </c>
      <c r="P13" s="71">
        <f t="shared" si="1"/>
        <v>1</v>
      </c>
    </row>
    <row r="14" ht="15.75" customHeight="1">
      <c r="A14" s="120" t="s">
        <v>489</v>
      </c>
      <c r="B14" s="121" t="s">
        <v>505</v>
      </c>
      <c r="C14" s="118" t="s">
        <v>108</v>
      </c>
      <c r="D14" s="102" t="s">
        <v>11</v>
      </c>
      <c r="E14" s="102" t="s">
        <v>11</v>
      </c>
      <c r="F14" s="102" t="s">
        <v>11</v>
      </c>
      <c r="G14" s="123" t="s">
        <v>11</v>
      </c>
      <c r="H14" s="72" t="s">
        <v>66</v>
      </c>
      <c r="I14" s="71">
        <f>countif(C:C,"i1")</f>
        <v>0</v>
      </c>
      <c r="J14" s="72" t="s">
        <v>67</v>
      </c>
      <c r="K14" s="71">
        <f>countif(C:C,"i2")</f>
        <v>0</v>
      </c>
      <c r="L14" s="72" t="s">
        <v>68</v>
      </c>
      <c r="M14" s="71">
        <f>countif(C:C,"i3")</f>
        <v>0</v>
      </c>
      <c r="N14" s="72" t="s">
        <v>69</v>
      </c>
      <c r="O14" s="71">
        <f>countif(C:C,"i4")</f>
        <v>0</v>
      </c>
      <c r="P14" s="71">
        <f t="shared" si="1"/>
        <v>0</v>
      </c>
    </row>
    <row r="15" ht="15.75" customHeight="1">
      <c r="A15" s="116" t="s">
        <v>506</v>
      </c>
      <c r="B15" s="122" t="s">
        <v>507</v>
      </c>
      <c r="C15" s="118" t="s">
        <v>108</v>
      </c>
      <c r="D15" s="102" t="s">
        <v>11</v>
      </c>
      <c r="E15" s="102" t="s">
        <v>11</v>
      </c>
      <c r="F15" s="102" t="s">
        <v>11</v>
      </c>
      <c r="G15" s="123" t="s">
        <v>11</v>
      </c>
      <c r="H15" s="72" t="s">
        <v>73</v>
      </c>
      <c r="I15" s="71">
        <f>countif(C:C,"j1")</f>
        <v>0</v>
      </c>
      <c r="J15" s="72" t="s">
        <v>74</v>
      </c>
      <c r="K15" s="71">
        <f>countif(C:C,"j2")</f>
        <v>0</v>
      </c>
      <c r="L15" s="72" t="s">
        <v>75</v>
      </c>
      <c r="M15" s="71">
        <f>countif(C:C,"j3")</f>
        <v>0</v>
      </c>
      <c r="N15" s="72" t="s">
        <v>76</v>
      </c>
      <c r="O15" s="71">
        <f>countif(C:C,"j4")</f>
        <v>0</v>
      </c>
      <c r="P15" s="71">
        <f t="shared" si="1"/>
        <v>0</v>
      </c>
    </row>
    <row r="16" ht="15.75" customHeight="1">
      <c r="A16" s="120" t="s">
        <v>489</v>
      </c>
      <c r="B16" s="121" t="s">
        <v>508</v>
      </c>
      <c r="C16" s="118" t="s">
        <v>108</v>
      </c>
      <c r="D16" s="102" t="s">
        <v>11</v>
      </c>
      <c r="E16" s="102" t="s">
        <v>11</v>
      </c>
      <c r="F16" s="102" t="s">
        <v>11</v>
      </c>
      <c r="G16" s="123" t="s">
        <v>11</v>
      </c>
      <c r="H16" s="75" t="s">
        <v>78</v>
      </c>
      <c r="I16" s="18"/>
      <c r="J16" s="18"/>
      <c r="K16" s="18"/>
      <c r="L16" s="18"/>
      <c r="M16" s="18"/>
      <c r="N16" s="18"/>
      <c r="O16" s="19"/>
      <c r="P16" s="71">
        <f t="shared" si="1"/>
        <v>0</v>
      </c>
    </row>
    <row r="17" ht="15.75" customHeight="1">
      <c r="A17" s="116" t="s">
        <v>509</v>
      </c>
      <c r="B17" s="122" t="s">
        <v>510</v>
      </c>
      <c r="C17" s="118" t="s">
        <v>108</v>
      </c>
      <c r="D17" s="102" t="s">
        <v>11</v>
      </c>
      <c r="E17" s="102" t="s">
        <v>11</v>
      </c>
      <c r="F17" s="102" t="s">
        <v>11</v>
      </c>
      <c r="G17" s="123" t="s">
        <v>11</v>
      </c>
      <c r="H17" s="76" t="s">
        <v>81</v>
      </c>
      <c r="I17" s="18"/>
      <c r="J17" s="18"/>
      <c r="K17" s="18"/>
      <c r="L17" s="18"/>
      <c r="M17" s="18"/>
      <c r="N17" s="18"/>
      <c r="O17" s="19"/>
      <c r="P17" s="71">
        <f>sum(P6:P16)</f>
        <v>17</v>
      </c>
    </row>
    <row r="18" ht="15.75" customHeight="1">
      <c r="A18" s="120" t="s">
        <v>511</v>
      </c>
      <c r="B18" s="121" t="s">
        <v>512</v>
      </c>
      <c r="C18" s="118" t="s">
        <v>117</v>
      </c>
      <c r="D18" s="102" t="s">
        <v>11</v>
      </c>
      <c r="E18" s="102" t="s">
        <v>11</v>
      </c>
      <c r="F18" s="102" t="s">
        <v>11</v>
      </c>
      <c r="G18" s="123" t="s">
        <v>11</v>
      </c>
      <c r="H18" s="126"/>
      <c r="I18" s="87" t="s">
        <v>83</v>
      </c>
      <c r="J18" s="127" t="s">
        <v>84</v>
      </c>
      <c r="K18" s="128"/>
      <c r="L18" s="129"/>
      <c r="M18" s="129"/>
      <c r="N18" s="129"/>
      <c r="O18" s="129"/>
      <c r="P18" s="130"/>
    </row>
    <row r="19" ht="15.75" customHeight="1">
      <c r="A19" s="131" t="s">
        <v>513</v>
      </c>
      <c r="B19" s="132" t="s">
        <v>514</v>
      </c>
      <c r="C19" s="118" t="s">
        <v>485</v>
      </c>
      <c r="D19" s="102" t="s">
        <v>112</v>
      </c>
      <c r="E19" s="102" t="s">
        <v>11</v>
      </c>
      <c r="F19" s="102" t="s">
        <v>11</v>
      </c>
      <c r="G19" s="123" t="s">
        <v>112</v>
      </c>
      <c r="H19" s="133" t="s">
        <v>4</v>
      </c>
      <c r="I19" s="87">
        <f>countif(D:D,"o")</f>
        <v>1</v>
      </c>
      <c r="J19" s="87">
        <f>countif(D:D,"x")</f>
        <v>16</v>
      </c>
      <c r="K19" s="128"/>
      <c r="L19" s="129"/>
      <c r="M19" s="129"/>
      <c r="N19" s="129"/>
      <c r="O19" s="129"/>
      <c r="P19" s="77"/>
    </row>
    <row r="20" ht="15.75" customHeight="1">
      <c r="A20" s="113"/>
      <c r="B20" s="114"/>
      <c r="C20" s="77"/>
      <c r="D20" s="62"/>
      <c r="E20" s="77"/>
      <c r="F20" s="77"/>
      <c r="G20" s="84"/>
      <c r="H20" s="133" t="s">
        <v>5</v>
      </c>
      <c r="I20" s="87">
        <f>countif(E:E,"o")</f>
        <v>1</v>
      </c>
      <c r="J20" s="87">
        <f>countif(E:E,"x")</f>
        <v>16</v>
      </c>
      <c r="K20" s="62"/>
      <c r="L20" s="62"/>
      <c r="M20" s="62"/>
      <c r="N20" s="62"/>
      <c r="O20" s="62"/>
      <c r="P20" s="62"/>
    </row>
    <row r="21" ht="15.75" customHeight="1">
      <c r="A21" s="113"/>
      <c r="B21" s="114"/>
      <c r="C21" s="77"/>
      <c r="D21" s="62"/>
      <c r="E21" s="77"/>
      <c r="F21" s="77"/>
      <c r="G21" s="84"/>
      <c r="H21" s="133" t="s">
        <v>6</v>
      </c>
      <c r="I21" s="87">
        <f>countif(F:F,"o")</f>
        <v>0</v>
      </c>
      <c r="J21" s="87">
        <f>countif(F:F,"x")</f>
        <v>17</v>
      </c>
      <c r="K21" s="62"/>
      <c r="L21" s="62"/>
      <c r="M21" s="62"/>
      <c r="N21" s="62"/>
      <c r="O21" s="62"/>
      <c r="P21" s="62"/>
    </row>
    <row r="22" ht="15.75" customHeight="1">
      <c r="A22" s="113"/>
      <c r="B22" s="114"/>
      <c r="C22" s="77"/>
      <c r="D22" s="62"/>
      <c r="E22" s="77"/>
      <c r="F22" s="62"/>
      <c r="G22" s="84"/>
      <c r="H22" s="86" t="s">
        <v>7</v>
      </c>
      <c r="I22" s="87">
        <f>countif(G:G,"o")</f>
        <v>1</v>
      </c>
      <c r="J22" s="87">
        <f>countif(G:G,"x")</f>
        <v>16</v>
      </c>
      <c r="K22" s="62"/>
      <c r="L22" s="62"/>
      <c r="M22" s="62"/>
      <c r="N22" s="62"/>
      <c r="O22" s="62"/>
      <c r="P22" s="62"/>
    </row>
    <row r="23" ht="15.75" customHeight="1">
      <c r="A23" s="113"/>
      <c r="B23" s="114"/>
      <c r="C23" s="77"/>
      <c r="D23" s="62"/>
      <c r="E23" s="62"/>
      <c r="F23" s="62"/>
      <c r="G23" s="62"/>
      <c r="H23" s="62"/>
      <c r="I23" s="62"/>
      <c r="J23" s="62"/>
      <c r="K23" s="62"/>
      <c r="L23" s="62"/>
      <c r="M23" s="62"/>
      <c r="N23" s="62"/>
      <c r="O23" s="62"/>
      <c r="P23" s="62"/>
    </row>
    <row r="24" ht="15.75" customHeight="1">
      <c r="A24" s="113"/>
      <c r="B24" s="114"/>
      <c r="C24" s="77"/>
      <c r="D24" s="62"/>
      <c r="E24" s="62"/>
      <c r="F24" s="62"/>
      <c r="G24" s="62"/>
      <c r="H24" s="62"/>
      <c r="I24" s="62"/>
      <c r="J24" s="62"/>
      <c r="K24" s="62"/>
      <c r="L24" s="62"/>
      <c r="M24" s="62"/>
      <c r="N24" s="62"/>
      <c r="O24" s="62"/>
      <c r="P24" s="62"/>
    </row>
    <row r="25" ht="15.75" customHeight="1">
      <c r="A25" s="113"/>
      <c r="B25" s="114"/>
      <c r="C25" s="77"/>
      <c r="D25" s="62"/>
      <c r="E25" s="62"/>
      <c r="F25" s="62"/>
      <c r="G25" s="62"/>
      <c r="H25" s="62"/>
      <c r="I25" s="62"/>
      <c r="J25" s="62"/>
      <c r="K25" s="62"/>
      <c r="L25" s="62"/>
      <c r="M25" s="62"/>
      <c r="N25" s="62"/>
      <c r="O25" s="62"/>
      <c r="P25" s="62"/>
    </row>
    <row r="26" ht="15.75" customHeight="1">
      <c r="A26" s="113"/>
      <c r="B26" s="114"/>
      <c r="C26" s="77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</row>
    <row r="27" ht="15.75" customHeight="1">
      <c r="A27" s="113"/>
      <c r="B27" s="114"/>
      <c r="C27" s="77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</row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</sheetData>
  <mergeCells count="3">
    <mergeCell ref="A1:G1"/>
    <mergeCell ref="H16:O16"/>
    <mergeCell ref="H17:O17"/>
  </mergeCells>
  <printOptions/>
  <pageMargins bottom="1.0" footer="0.0" header="0.0" left="0.75" right="0.75" top="1.0"/>
  <pageSetup orientation="landscape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4.14"/>
    <col customWidth="1" min="2" max="2" width="48.14"/>
    <col customWidth="1" min="3" max="3" width="23.14"/>
    <col customWidth="1" min="4" max="4" width="8.14"/>
    <col customWidth="1" min="5" max="5" width="11.0"/>
    <col customWidth="1" min="6" max="7" width="8.71"/>
    <col customWidth="1" min="8" max="8" width="17.86"/>
    <col customWidth="1" min="9" max="9" width="16.57"/>
    <col customWidth="1" min="10" max="10" width="13.86"/>
    <col customWidth="1" min="11" max="11" width="16.0"/>
    <col customWidth="1" min="12" max="12" width="16.14"/>
    <col customWidth="1" min="13" max="13" width="18.0"/>
    <col customWidth="1" min="14" max="14" width="23.57"/>
    <col customWidth="1" min="15" max="15" width="8.71"/>
    <col customWidth="1" min="16" max="16" width="20.57"/>
    <col customWidth="1" min="17" max="26" width="8.71"/>
  </cols>
  <sheetData>
    <row r="1" ht="15.75" customHeight="1">
      <c r="A1" s="61" t="s">
        <v>515</v>
      </c>
      <c r="B1" s="2"/>
      <c r="C1" s="2"/>
      <c r="D1" s="2"/>
      <c r="E1" s="2"/>
      <c r="F1" s="2"/>
      <c r="G1" s="3"/>
      <c r="H1" s="62"/>
      <c r="I1" s="62"/>
      <c r="J1" s="62"/>
      <c r="K1" s="62"/>
      <c r="L1" s="62"/>
      <c r="M1" s="62"/>
      <c r="N1" s="62"/>
      <c r="O1" s="62"/>
      <c r="P1" s="62"/>
    </row>
    <row r="2" ht="15.75" customHeight="1">
      <c r="A2" s="63" t="s">
        <v>1</v>
      </c>
      <c r="B2" s="64" t="s">
        <v>2</v>
      </c>
      <c r="C2" s="65" t="s">
        <v>3</v>
      </c>
      <c r="D2" s="66" t="s">
        <v>4</v>
      </c>
      <c r="E2" s="66" t="s">
        <v>5</v>
      </c>
      <c r="F2" s="66" t="s">
        <v>6</v>
      </c>
      <c r="G2" s="67" t="s">
        <v>7</v>
      </c>
      <c r="H2" s="62"/>
      <c r="I2" s="62"/>
      <c r="J2" s="62"/>
      <c r="K2" s="62"/>
      <c r="L2" s="62"/>
      <c r="M2" s="62"/>
      <c r="N2" s="62"/>
      <c r="O2" s="62"/>
      <c r="P2" s="62"/>
    </row>
    <row r="3" ht="15.75" customHeight="1">
      <c r="A3" s="40" t="s">
        <v>8</v>
      </c>
      <c r="B3" s="101" t="s">
        <v>516</v>
      </c>
      <c r="C3" s="9" t="s">
        <v>10</v>
      </c>
      <c r="D3" s="9" t="s">
        <v>11</v>
      </c>
      <c r="E3" s="9" t="s">
        <v>11</v>
      </c>
      <c r="F3" s="9" t="s">
        <v>11</v>
      </c>
      <c r="G3" s="9" t="s">
        <v>11</v>
      </c>
      <c r="H3" s="62"/>
      <c r="I3" s="62"/>
      <c r="J3" s="62"/>
      <c r="K3" s="62"/>
      <c r="L3" s="62"/>
      <c r="M3" s="62"/>
      <c r="N3" s="62"/>
      <c r="O3" s="62"/>
      <c r="P3" s="62"/>
    </row>
    <row r="4" ht="15.75" customHeight="1">
      <c r="A4" s="40" t="s">
        <v>27</v>
      </c>
      <c r="B4" s="41" t="s">
        <v>517</v>
      </c>
      <c r="C4" s="9" t="s">
        <v>178</v>
      </c>
      <c r="D4" s="9" t="s">
        <v>11</v>
      </c>
      <c r="E4" s="9" t="s">
        <v>11</v>
      </c>
      <c r="F4" s="9" t="s">
        <v>11</v>
      </c>
      <c r="G4" s="9" t="s">
        <v>11</v>
      </c>
      <c r="H4" s="68"/>
      <c r="I4" s="68"/>
      <c r="J4" s="68"/>
      <c r="K4" s="68"/>
      <c r="L4" s="68"/>
      <c r="M4" s="68"/>
      <c r="N4" s="68"/>
      <c r="O4" s="68"/>
      <c r="P4" s="68"/>
    </row>
    <row r="5" ht="15.75" customHeight="1">
      <c r="A5" s="40" t="s">
        <v>27</v>
      </c>
      <c r="B5" s="41" t="s">
        <v>38</v>
      </c>
      <c r="C5" s="9" t="s">
        <v>39</v>
      </c>
      <c r="D5" s="9" t="s">
        <v>11</v>
      </c>
      <c r="E5" s="9" t="s">
        <v>11</v>
      </c>
      <c r="F5" s="9" t="s">
        <v>11</v>
      </c>
      <c r="G5" s="9" t="s">
        <v>11</v>
      </c>
      <c r="H5" s="69" t="s">
        <v>16</v>
      </c>
      <c r="I5" s="69" t="s">
        <v>17</v>
      </c>
      <c r="J5" s="69" t="s">
        <v>18</v>
      </c>
      <c r="K5" s="69" t="s">
        <v>17</v>
      </c>
      <c r="L5" s="69" t="s">
        <v>19</v>
      </c>
      <c r="M5" s="69" t="s">
        <v>17</v>
      </c>
      <c r="N5" s="69" t="s">
        <v>20</v>
      </c>
      <c r="O5" s="69" t="s">
        <v>17</v>
      </c>
      <c r="P5" s="70" t="s">
        <v>21</v>
      </c>
    </row>
    <row r="6" ht="15.75" customHeight="1">
      <c r="A6" s="40" t="s">
        <v>455</v>
      </c>
      <c r="B6" s="41" t="s">
        <v>14</v>
      </c>
      <c r="C6" s="9" t="s">
        <v>39</v>
      </c>
      <c r="D6" s="9" t="s">
        <v>11</v>
      </c>
      <c r="E6" s="9" t="s">
        <v>11</v>
      </c>
      <c r="F6" s="9" t="s">
        <v>11</v>
      </c>
      <c r="G6" s="9" t="s">
        <v>11</v>
      </c>
      <c r="H6" s="71" t="s">
        <v>23</v>
      </c>
      <c r="I6" s="70">
        <f>countif(C:C,"a1")</f>
        <v>1</v>
      </c>
      <c r="J6" s="71" t="s">
        <v>24</v>
      </c>
      <c r="K6" s="14">
        <f>countif(C:C,"a2")</f>
        <v>0</v>
      </c>
      <c r="L6" s="71" t="s">
        <v>25</v>
      </c>
      <c r="M6" s="70">
        <f>countif(C:C,"a3")</f>
        <v>1</v>
      </c>
      <c r="N6" s="71" t="s">
        <v>26</v>
      </c>
      <c r="O6" s="70">
        <f>countif(C:C,"a4")</f>
        <v>0</v>
      </c>
      <c r="P6" s="70">
        <f t="shared" ref="P6:P16" si="1">sum(I6,K6,M6,O6)</f>
        <v>2</v>
      </c>
    </row>
    <row r="7" ht="15.75" customHeight="1">
      <c r="A7" s="40" t="s">
        <v>518</v>
      </c>
      <c r="B7" s="41" t="s">
        <v>519</v>
      </c>
      <c r="C7" s="9" t="s">
        <v>72</v>
      </c>
      <c r="D7" s="9" t="s">
        <v>11</v>
      </c>
      <c r="E7" s="9" t="s">
        <v>11</v>
      </c>
      <c r="F7" s="9" t="s">
        <v>11</v>
      </c>
      <c r="G7" s="9" t="s">
        <v>112</v>
      </c>
      <c r="H7" s="71" t="s">
        <v>29</v>
      </c>
      <c r="I7" s="70">
        <f>countif(C:C,"b1")</f>
        <v>1</v>
      </c>
      <c r="J7" s="71" t="s">
        <v>30</v>
      </c>
      <c r="K7" s="70">
        <f>countif(C:C,"b2")</f>
        <v>0</v>
      </c>
      <c r="L7" s="71" t="s">
        <v>31</v>
      </c>
      <c r="M7" s="70">
        <f>countif(C:C,"b3")</f>
        <v>1</v>
      </c>
      <c r="N7" s="71" t="s">
        <v>32</v>
      </c>
      <c r="O7" s="70">
        <f>countif(C:C,"b4")</f>
        <v>0</v>
      </c>
      <c r="P7" s="70">
        <f t="shared" si="1"/>
        <v>2</v>
      </c>
    </row>
    <row r="8" ht="15.75" customHeight="1">
      <c r="A8" s="40" t="s">
        <v>518</v>
      </c>
      <c r="B8" s="41" t="s">
        <v>520</v>
      </c>
      <c r="C8" s="9" t="s">
        <v>13</v>
      </c>
      <c r="D8" s="9" t="s">
        <v>11</v>
      </c>
      <c r="E8" s="9" t="s">
        <v>11</v>
      </c>
      <c r="F8" s="9" t="s">
        <v>11</v>
      </c>
      <c r="G8" s="9" t="s">
        <v>11</v>
      </c>
      <c r="H8" s="71" t="s">
        <v>34</v>
      </c>
      <c r="I8" s="70">
        <f>countif(C:C,"c1")</f>
        <v>0</v>
      </c>
      <c r="J8" s="71" t="s">
        <v>35</v>
      </c>
      <c r="K8" s="70">
        <v>0.0</v>
      </c>
      <c r="L8" s="71" t="s">
        <v>36</v>
      </c>
      <c r="M8" s="70">
        <f>countif(C:C,"c3")</f>
        <v>1</v>
      </c>
      <c r="N8" s="71" t="s">
        <v>37</v>
      </c>
      <c r="O8" s="70">
        <f>countif(C:C,"c4")</f>
        <v>0</v>
      </c>
      <c r="P8" s="70">
        <f t="shared" si="1"/>
        <v>1</v>
      </c>
    </row>
    <row r="9" ht="15.75" customHeight="1">
      <c r="A9" s="40" t="s">
        <v>518</v>
      </c>
      <c r="B9" s="41" t="s">
        <v>521</v>
      </c>
      <c r="C9" s="9" t="s">
        <v>80</v>
      </c>
      <c r="D9" s="9" t="s">
        <v>11</v>
      </c>
      <c r="E9" s="9" t="s">
        <v>11</v>
      </c>
      <c r="F9" s="9" t="s">
        <v>11</v>
      </c>
      <c r="G9" s="9" t="s">
        <v>11</v>
      </c>
      <c r="H9" s="71" t="s">
        <v>40</v>
      </c>
      <c r="I9" s="14">
        <f>countif(C:C,"d1")</f>
        <v>1</v>
      </c>
      <c r="J9" s="71" t="s">
        <v>41</v>
      </c>
      <c r="K9" s="70">
        <f>countif(C:C,"d2")</f>
        <v>0</v>
      </c>
      <c r="L9" s="71" t="s">
        <v>42</v>
      </c>
      <c r="M9" s="70">
        <f>countif(C:C,"d3")</f>
        <v>0</v>
      </c>
      <c r="N9" s="71" t="s">
        <v>43</v>
      </c>
      <c r="O9" s="70">
        <f>countif(C:C,"d4")</f>
        <v>0</v>
      </c>
      <c r="P9" s="70">
        <f t="shared" si="1"/>
        <v>1</v>
      </c>
    </row>
    <row r="10" ht="15.75" customHeight="1">
      <c r="A10" s="40" t="s">
        <v>522</v>
      </c>
      <c r="B10" s="41" t="s">
        <v>523</v>
      </c>
      <c r="C10" s="9" t="s">
        <v>87</v>
      </c>
      <c r="D10" s="9"/>
      <c r="E10" s="9"/>
      <c r="F10" s="9"/>
      <c r="G10" s="9"/>
      <c r="H10" s="71" t="s">
        <v>45</v>
      </c>
      <c r="I10" s="71">
        <f>countif(C:C,"e1")</f>
        <v>0</v>
      </c>
      <c r="J10" s="71" t="s">
        <v>46</v>
      </c>
      <c r="K10" s="71">
        <f>countif(C:C,"e2")</f>
        <v>0</v>
      </c>
      <c r="L10" s="71" t="s">
        <v>47</v>
      </c>
      <c r="M10" s="71">
        <f>countif(C:C,"e3")</f>
        <v>0</v>
      </c>
      <c r="N10" s="71" t="s">
        <v>48</v>
      </c>
      <c r="O10" s="71">
        <f>countif(C:C,"e4")</f>
        <v>0</v>
      </c>
      <c r="P10" s="71">
        <f t="shared" si="1"/>
        <v>0</v>
      </c>
    </row>
    <row r="11" ht="15.75" customHeight="1">
      <c r="A11" s="40" t="s">
        <v>524</v>
      </c>
      <c r="B11" s="41" t="s">
        <v>525</v>
      </c>
      <c r="C11" s="9" t="s">
        <v>94</v>
      </c>
      <c r="D11" s="9"/>
      <c r="E11" s="9"/>
      <c r="F11" s="9"/>
      <c r="G11" s="9"/>
      <c r="H11" s="71" t="s">
        <v>51</v>
      </c>
      <c r="I11" s="15">
        <f>countif(C:C,"f1")</f>
        <v>1</v>
      </c>
      <c r="J11" s="71" t="s">
        <v>52</v>
      </c>
      <c r="K11" s="71">
        <f>countif(C:C,"f2")</f>
        <v>0</v>
      </c>
      <c r="L11" s="71" t="s">
        <v>53</v>
      </c>
      <c r="M11" s="71">
        <f>countif(C:C,"f3")</f>
        <v>2</v>
      </c>
      <c r="N11" s="71" t="s">
        <v>54</v>
      </c>
      <c r="O11" s="71">
        <f>countif(C:C,"f4")</f>
        <v>0</v>
      </c>
      <c r="P11" s="71">
        <f t="shared" si="1"/>
        <v>3</v>
      </c>
    </row>
    <row r="12" ht="15.75" customHeight="1">
      <c r="A12" s="40" t="s">
        <v>524</v>
      </c>
      <c r="B12" s="41" t="s">
        <v>526</v>
      </c>
      <c r="C12" s="9" t="s">
        <v>104</v>
      </c>
      <c r="D12" s="9"/>
      <c r="E12" s="9"/>
      <c r="F12" s="9"/>
      <c r="G12" s="9"/>
      <c r="H12" s="71" t="s">
        <v>56</v>
      </c>
      <c r="I12" s="71">
        <f>countif(C:C,"g1")</f>
        <v>0</v>
      </c>
      <c r="J12" s="71" t="s">
        <v>57</v>
      </c>
      <c r="K12" s="71">
        <f>countif(C:C,"g2")</f>
        <v>0</v>
      </c>
      <c r="L12" s="71" t="s">
        <v>58</v>
      </c>
      <c r="M12" s="71">
        <f>countif(C:C,"g3")</f>
        <v>0</v>
      </c>
      <c r="N12" s="71" t="s">
        <v>59</v>
      </c>
      <c r="O12" s="71">
        <f>countif(C:C,"g4")</f>
        <v>0</v>
      </c>
      <c r="P12" s="71">
        <f t="shared" si="1"/>
        <v>0</v>
      </c>
    </row>
    <row r="13" ht="15.75" customHeight="1">
      <c r="A13" s="40" t="s">
        <v>524</v>
      </c>
      <c r="B13" s="41" t="s">
        <v>527</v>
      </c>
      <c r="C13" s="9" t="s">
        <v>108</v>
      </c>
      <c r="D13" s="9"/>
      <c r="E13" s="9"/>
      <c r="F13" s="9"/>
      <c r="G13" s="9"/>
      <c r="H13" s="71" t="s">
        <v>61</v>
      </c>
      <c r="I13" s="71">
        <f>countif(C:C,"h1")</f>
        <v>0</v>
      </c>
      <c r="J13" s="71" t="s">
        <v>62</v>
      </c>
      <c r="K13" s="71">
        <f>countif(C:C,"h2")</f>
        <v>0</v>
      </c>
      <c r="L13" s="71" t="s">
        <v>63</v>
      </c>
      <c r="M13" s="71">
        <f>countif(C:C,"h3")</f>
        <v>1</v>
      </c>
      <c r="N13" s="71" t="s">
        <v>64</v>
      </c>
      <c r="O13" s="71">
        <f>countif(C:C,"h4")</f>
        <v>0</v>
      </c>
      <c r="P13" s="71">
        <f t="shared" si="1"/>
        <v>1</v>
      </c>
    </row>
    <row r="14" ht="15.75" customHeight="1">
      <c r="A14" s="40" t="s">
        <v>92</v>
      </c>
      <c r="B14" s="41" t="s">
        <v>528</v>
      </c>
      <c r="C14" s="9" t="s">
        <v>72</v>
      </c>
      <c r="D14" s="9"/>
      <c r="E14" s="9"/>
      <c r="F14" s="9"/>
      <c r="G14" s="9"/>
      <c r="H14" s="72" t="s">
        <v>66</v>
      </c>
      <c r="I14" s="71">
        <f>countif(C:C,"i1")</f>
        <v>0</v>
      </c>
      <c r="J14" s="72" t="s">
        <v>67</v>
      </c>
      <c r="K14" s="71">
        <f>countif(C:C,"i2")</f>
        <v>0</v>
      </c>
      <c r="L14" s="72" t="s">
        <v>68</v>
      </c>
      <c r="M14" s="71">
        <f>countif(C:C,"i3")</f>
        <v>2</v>
      </c>
      <c r="N14" s="72" t="s">
        <v>69</v>
      </c>
      <c r="O14" s="71">
        <f>countif(C:C,"i4")</f>
        <v>0</v>
      </c>
      <c r="P14" s="71">
        <f t="shared" si="1"/>
        <v>2</v>
      </c>
    </row>
    <row r="15" ht="15.75" customHeight="1">
      <c r="A15" s="50"/>
      <c r="B15" s="51"/>
      <c r="C15" s="77"/>
      <c r="D15" s="73"/>
      <c r="E15" s="73"/>
      <c r="F15" s="73"/>
      <c r="G15" s="74"/>
      <c r="H15" s="72" t="s">
        <v>73</v>
      </c>
      <c r="I15" s="71">
        <f>countif(C:C,"j1")</f>
        <v>0</v>
      </c>
      <c r="J15" s="72" t="s">
        <v>74</v>
      </c>
      <c r="K15" s="71">
        <f>countif(C:C,"j2")</f>
        <v>0</v>
      </c>
      <c r="L15" s="72" t="s">
        <v>75</v>
      </c>
      <c r="M15" s="71">
        <f>countif(C:C,"j3")</f>
        <v>0</v>
      </c>
      <c r="N15" s="72" t="s">
        <v>76</v>
      </c>
      <c r="O15" s="71">
        <f>countif(C:C,"j4")</f>
        <v>0</v>
      </c>
      <c r="P15" s="71">
        <f t="shared" si="1"/>
        <v>0</v>
      </c>
    </row>
    <row r="16" ht="15.75" customHeight="1">
      <c r="A16" s="50"/>
      <c r="B16" s="51"/>
      <c r="C16" s="77"/>
      <c r="D16" s="73"/>
      <c r="E16" s="73"/>
      <c r="F16" s="73"/>
      <c r="G16" s="74"/>
      <c r="H16" s="75" t="s">
        <v>78</v>
      </c>
      <c r="I16" s="18"/>
      <c r="J16" s="18"/>
      <c r="K16" s="18"/>
      <c r="L16" s="18"/>
      <c r="M16" s="18"/>
      <c r="N16" s="18"/>
      <c r="O16" s="19"/>
      <c r="P16" s="71">
        <f t="shared" si="1"/>
        <v>0</v>
      </c>
    </row>
    <row r="17" ht="15.75" customHeight="1">
      <c r="A17" s="50"/>
      <c r="B17" s="51"/>
      <c r="C17" s="77"/>
      <c r="D17" s="73"/>
      <c r="E17" s="73"/>
      <c r="F17" s="73"/>
      <c r="G17" s="74"/>
      <c r="H17" s="76" t="s">
        <v>81</v>
      </c>
      <c r="I17" s="18"/>
      <c r="J17" s="18"/>
      <c r="K17" s="18"/>
      <c r="L17" s="18"/>
      <c r="M17" s="18"/>
      <c r="N17" s="18"/>
      <c r="O17" s="19"/>
      <c r="P17" s="71">
        <f>sum(P6:P16)</f>
        <v>12</v>
      </c>
    </row>
    <row r="18" ht="15.75" customHeight="1">
      <c r="A18" s="50"/>
      <c r="B18" s="51"/>
      <c r="C18" s="77"/>
      <c r="D18" s="73"/>
      <c r="E18" s="73"/>
      <c r="F18" s="73"/>
      <c r="G18" s="74"/>
      <c r="H18" s="78"/>
      <c r="I18" s="79" t="s">
        <v>83</v>
      </c>
      <c r="J18" s="80" t="s">
        <v>84</v>
      </c>
      <c r="K18" s="81"/>
      <c r="L18" s="82"/>
      <c r="M18" s="82"/>
      <c r="N18" s="82"/>
      <c r="O18" s="82"/>
      <c r="P18" s="82"/>
    </row>
    <row r="19" ht="15.75" customHeight="1">
      <c r="A19" s="50"/>
      <c r="B19" s="51"/>
      <c r="C19" s="77"/>
      <c r="D19" s="73"/>
      <c r="E19" s="73"/>
      <c r="F19" s="73"/>
      <c r="G19" s="74"/>
      <c r="H19" s="83" t="s">
        <v>4</v>
      </c>
      <c r="I19" s="79">
        <f>countif(D:D,"o")</f>
        <v>0</v>
      </c>
      <c r="J19" s="79">
        <f>countif(D:D,"x")</f>
        <v>7</v>
      </c>
      <c r="K19" s="81"/>
      <c r="L19" s="82"/>
      <c r="M19" s="82"/>
      <c r="N19" s="82"/>
      <c r="O19" s="82"/>
      <c r="P19" s="82"/>
    </row>
    <row r="20" ht="15.75" customHeight="1">
      <c r="A20" s="111"/>
      <c r="B20" s="112"/>
      <c r="C20" s="77"/>
      <c r="D20" s="73"/>
      <c r="E20" s="73"/>
      <c r="F20" s="73"/>
      <c r="G20" s="74"/>
      <c r="H20" s="83" t="s">
        <v>5</v>
      </c>
      <c r="I20" s="79">
        <f>countif(E:E,"o")</f>
        <v>0</v>
      </c>
      <c r="J20" s="79">
        <f>countif(E:E,"x")</f>
        <v>7</v>
      </c>
      <c r="K20" s="82"/>
      <c r="L20" s="82"/>
      <c r="M20" s="82"/>
      <c r="N20" s="82"/>
      <c r="O20" s="82"/>
      <c r="P20" s="82"/>
    </row>
    <row r="21" ht="15.75" customHeight="1">
      <c r="A21" s="113"/>
      <c r="B21" s="114"/>
      <c r="C21" s="77"/>
      <c r="D21" s="62"/>
      <c r="E21" s="77"/>
      <c r="F21" s="77"/>
      <c r="G21" s="84"/>
      <c r="H21" s="83" t="s">
        <v>6</v>
      </c>
      <c r="I21" s="79">
        <f>countif(F:F,"o")</f>
        <v>0</v>
      </c>
      <c r="J21" s="79">
        <f>countif(F:F,"x")</f>
        <v>7</v>
      </c>
      <c r="K21" s="82"/>
      <c r="L21" s="82"/>
      <c r="M21" s="82"/>
      <c r="N21" s="82"/>
      <c r="O21" s="82"/>
      <c r="P21" s="82"/>
    </row>
    <row r="22" ht="15.75" customHeight="1">
      <c r="A22" s="113"/>
      <c r="B22" s="114"/>
      <c r="C22" s="77"/>
      <c r="D22" s="62"/>
      <c r="E22" s="77"/>
      <c r="F22" s="77"/>
      <c r="G22" s="84"/>
      <c r="H22" s="85" t="s">
        <v>7</v>
      </c>
      <c r="I22" s="79">
        <f>countif(G:G,"o")</f>
        <v>1</v>
      </c>
      <c r="J22" s="79">
        <f>countif(G:G,"x")</f>
        <v>6</v>
      </c>
      <c r="K22" s="82"/>
      <c r="L22" s="82"/>
      <c r="M22" s="82"/>
      <c r="N22" s="82"/>
      <c r="O22" s="82"/>
      <c r="P22" s="82"/>
    </row>
    <row r="23" ht="15.75" customHeight="1">
      <c r="A23" s="113"/>
      <c r="B23" s="114"/>
      <c r="C23" s="77"/>
      <c r="D23" s="62"/>
      <c r="E23" s="77"/>
      <c r="F23" s="62"/>
      <c r="G23" s="84"/>
      <c r="H23" s="86"/>
      <c r="I23" s="87"/>
      <c r="J23" s="87"/>
      <c r="K23" s="62"/>
      <c r="L23" s="62"/>
      <c r="M23" s="62"/>
      <c r="N23" s="62"/>
      <c r="O23" s="62"/>
      <c r="P23" s="62"/>
    </row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</sheetData>
  <mergeCells count="3">
    <mergeCell ref="A1:G1"/>
    <mergeCell ref="H16:O16"/>
    <mergeCell ref="H17:O17"/>
  </mergeCells>
  <printOptions/>
  <pageMargins bottom="1.0" footer="0.0" header="0.0" left="0.75" right="0.75" top="1.0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2026-04-26T04:32:26Z</dcterms:created>
  <dc:creator>openpyxl</dc:creator>
</cp:coreProperties>
</file>